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 activeTab="2"/>
  </bookViews>
  <sheets>
    <sheet name="Summary" sheetId="3" r:id="rId1"/>
    <sheet name="HS" sheetId="1" r:id="rId2"/>
    <sheet name="LS" sheetId="2" r:id="rId3"/>
    <sheet name="TERMS AND CONDITIONS" sheetId="4" r:id="rId4"/>
  </sheets>
  <definedNames>
    <definedName name="_xlnm.Print_Area" localSheetId="1">HS!$A$1:$G$23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E15" i="3" l="1"/>
  <c r="D15" i="3"/>
  <c r="C15" i="3"/>
  <c r="G26" i="2"/>
  <c r="G25" i="2"/>
  <c r="G20" i="2"/>
  <c r="G24" i="2" l="1"/>
  <c r="G15" i="2"/>
  <c r="F5" i="2"/>
  <c r="B7" i="2"/>
  <c r="C6" i="2"/>
  <c r="E5" i="3"/>
  <c r="A7" i="3"/>
  <c r="B6" i="3"/>
  <c r="G16" i="1" l="1"/>
  <c r="G15" i="1"/>
  <c r="G14" i="2"/>
  <c r="G27" i="2"/>
  <c r="G13" i="1"/>
  <c r="G12" i="2"/>
  <c r="G17" i="1" l="1"/>
  <c r="G19" i="1"/>
  <c r="G20" i="1" l="1"/>
  <c r="G21" i="1" s="1"/>
  <c r="G23" i="2"/>
  <c r="G21" i="2" l="1"/>
  <c r="G18" i="2"/>
  <c r="G16" i="2"/>
  <c r="G28" i="2" l="1"/>
  <c r="C13" i="3" s="1"/>
  <c r="D13" i="3" s="1"/>
  <c r="G29" i="2" l="1"/>
  <c r="G30" i="2" s="1"/>
  <c r="E13" i="3"/>
  <c r="G22" i="1" l="1"/>
  <c r="C11" i="3" l="1"/>
  <c r="D11" i="3" l="1"/>
  <c r="E11" i="3" l="1"/>
</calcChain>
</file>

<file path=xl/sharedStrings.xml><?xml version="1.0" encoding="utf-8"?>
<sst xmlns="http://schemas.openxmlformats.org/spreadsheetml/2006/main" count="134" uniqueCount="95">
  <si>
    <t>BILL OF QUANTITIES</t>
  </si>
  <si>
    <t xml:space="preserve">HIGH SIDE WORK </t>
  </si>
  <si>
    <t>UNIT</t>
  </si>
  <si>
    <t>QTY.</t>
  </si>
  <si>
    <t>BASIC RATE</t>
  </si>
  <si>
    <t>AMOUNT</t>
  </si>
  <si>
    <t>Nos.</t>
  </si>
  <si>
    <t>Sub Total</t>
  </si>
  <si>
    <t>Total (High Side)</t>
  </si>
  <si>
    <t xml:space="preserve">Sr. No. </t>
  </si>
  <si>
    <t xml:space="preserve">Description </t>
  </si>
  <si>
    <t>Unit</t>
  </si>
  <si>
    <t>Rmt</t>
  </si>
  <si>
    <t>A</t>
  </si>
  <si>
    <t>Nos</t>
  </si>
  <si>
    <t>Total Basic Low side for machine installation</t>
  </si>
  <si>
    <t>GST 18%</t>
  </si>
  <si>
    <t>Total (Low Side)</t>
  </si>
  <si>
    <t>B</t>
  </si>
  <si>
    <t>Daikin Indoor Units</t>
  </si>
  <si>
    <t xml:space="preserve">Standard Installation, Testing &amp; Commissioning Charges for VRV Indoor Units </t>
  </si>
  <si>
    <t>Refrigerant Piping with Rubber Nitrile insulation</t>
  </si>
  <si>
    <t>C</t>
  </si>
  <si>
    <t>E</t>
  </si>
  <si>
    <t>F</t>
  </si>
  <si>
    <t>G</t>
  </si>
  <si>
    <t>Daikin Outdoor Units</t>
  </si>
  <si>
    <t>H</t>
  </si>
  <si>
    <t>Kg's</t>
  </si>
  <si>
    <t>Additional Refrigerant Charging as per copper length.</t>
  </si>
  <si>
    <t xml:space="preserve">Control Cable : </t>
  </si>
  <si>
    <t xml:space="preserve">Drain Pipe : </t>
  </si>
  <si>
    <t xml:space="preserve">Standard Installation Charges for VRV Outdoor Units </t>
  </si>
  <si>
    <t>Company Name</t>
  </si>
  <si>
    <t xml:space="preserve"> Dated </t>
  </si>
  <si>
    <t>D</t>
  </si>
  <si>
    <t>Installtion IDU Refnets (Y-Distribution) Joints for Units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</si>
  <si>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</si>
  <si>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</si>
  <si>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</si>
  <si>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</si>
  <si>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</si>
  <si>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</si>
  <si>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</si>
  <si>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</si>
  <si>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</si>
  <si>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Supply &amp; Labour Charges towards Copper Piping with Nitrile Insulation for VRV Units</t>
  </si>
  <si>
    <t>Office No. 108 &amp; 109, Devashree Garden Commercial Complex, R.W. Sawant Marg, Above Sheetal Dairy,</t>
  </si>
  <si>
    <t>All Electrical power cables and power points will under the customer scope.</t>
  </si>
  <si>
    <t>SR. NO</t>
  </si>
  <si>
    <t>ITEM</t>
  </si>
  <si>
    <t>BOQ AMOUNT (Rs)</t>
  </si>
  <si>
    <t>BOQ GST (Rs)</t>
  </si>
  <si>
    <t>BOQ AMOUNT WITH GST (Rs)</t>
  </si>
  <si>
    <t>Terms of Payments:</t>
  </si>
  <si>
    <r>
      <rPr>
        <b/>
        <sz val="12"/>
        <color theme="1"/>
        <rFont val="Calibri"/>
        <family val="2"/>
        <scheme val="minor"/>
      </rPr>
      <t xml:space="preserve">High Side </t>
    </r>
    <r>
      <rPr>
        <sz val="12"/>
        <color theme="1"/>
        <rFont val="Calibri"/>
        <family val="2"/>
        <scheme val="minor"/>
      </rPr>
      <t>- 100% Advance with Taxes along with the  Purchase order.</t>
    </r>
  </si>
  <si>
    <r>
      <rPr>
        <b/>
        <sz val="12"/>
        <color theme="1"/>
        <rFont val="Calibri"/>
        <family val="2"/>
        <scheme val="minor"/>
      </rPr>
      <t>Low Side</t>
    </r>
    <r>
      <rPr>
        <sz val="12"/>
        <color theme="1"/>
        <rFont val="Calibri"/>
        <family val="2"/>
        <scheme val="minor"/>
      </rPr>
      <t xml:space="preserve"> - 50% Advance with Taxes along with work order</t>
    </r>
  </si>
  <si>
    <t xml:space="preserve">                 30% with Taxes against after delivery of material  </t>
  </si>
  <si>
    <t xml:space="preserve">                 20% with Taxes against after completion of work.</t>
  </si>
  <si>
    <t>HIGH SIDE WORK</t>
  </si>
  <si>
    <t>LOW SIDE WORK</t>
  </si>
  <si>
    <t>TOTAL HIGH SIDE WORK</t>
  </si>
  <si>
    <t>TOTAL LOW SIDE WORK</t>
  </si>
  <si>
    <t xml:space="preserve">LOW  SIDE WORK </t>
  </si>
  <si>
    <t>AEON AIRCONDITIONING SOLUTIONS</t>
  </si>
  <si>
    <t>Complete Airconditioning solutions.</t>
  </si>
  <si>
    <t>Rutu Park, Thane - 4000601, Maharashtra. Email: services@aeonacsolutions.com / projects@aeonacsolutions.com Mob. No. - 9322334106 / 9322334108</t>
  </si>
  <si>
    <t xml:space="preserve">COMPREHENSIVE ANNUAL MAINTENANCE CONTRACT - 5 YEARS COST </t>
  </si>
  <si>
    <t xml:space="preserve"> </t>
  </si>
  <si>
    <t>TOTAL HIGH SIDE WORK + LOW SIDE WORK + AMC</t>
  </si>
  <si>
    <t>IDU Refnet Joints</t>
  </si>
  <si>
    <t>IDU Refnut Joints</t>
  </si>
  <si>
    <t>ATM - Supply and Installation of Daikin VRV Airconditioners</t>
  </si>
  <si>
    <t>I</t>
  </si>
  <si>
    <t xml:space="preserve">Labour charges towards Installation of 12 HP VRV Outdoor Unit. </t>
  </si>
  <si>
    <t>Supply &amp; Labour charges towards PVC Drain Piping 32mm</t>
  </si>
  <si>
    <t>DETAILS OF MACHINES</t>
  </si>
  <si>
    <t>Site Address: - Unit no E-01 Ground Floor,  Neptune Eastern Business District, LBS Road, Bhandup (W), Mumbai. pin code 400 078 Maharashtra.</t>
  </si>
  <si>
    <t>HDFC Bank Ltd  (Bhandup (W), Mumbai)</t>
  </si>
  <si>
    <t>K</t>
  </si>
  <si>
    <t>Comet Store, Khar Mumbai</t>
  </si>
  <si>
    <t>Supply of Daikin Make VRV 4 Way Cassette AC Indoor Unit 2.5 TR - FXFSQ80ARV16</t>
  </si>
  <si>
    <t>Supply of Daikin Make VRV 4 Way Cassette AC Indoor Unit 3.1 TR - FXFSQ100ARV16</t>
  </si>
  <si>
    <t>Cordless Remote controller for Cassette units</t>
  </si>
  <si>
    <t>Labour charges towards Installation of VRV 4 Way Cassette AC Indoor Unit 3 TR</t>
  </si>
  <si>
    <t>Labour charges towards Installation of VRV 4 Way Cassette AC Indoor Unit 2.5 TR</t>
  </si>
  <si>
    <t>Fabrication of Outdoor Unit Stand for 12 HP VRV unit with cage for safety purpose</t>
  </si>
  <si>
    <t>Lifting Shifting VRV ODU &amp; IDU on all floors</t>
  </si>
  <si>
    <t>Lot</t>
  </si>
  <si>
    <t>Transportation of spares and materials</t>
  </si>
  <si>
    <t xml:space="preserve"> BILL OF QUANTITIES</t>
  </si>
  <si>
    <t>Site Address: - Shop No.1, Raheja Park Eleven, 16th Rd, Khar, Madhu Park, Khar West, Mumbai, Maharashtra 40052</t>
  </si>
  <si>
    <t xml:space="preserve">Supply of Daikin Make  12 HP VRV S Outdoor Unit Side Discharge - RXMQ12BRY16  </t>
  </si>
  <si>
    <t>Supply &amp; Labour towards Power Cable betweem IDU to ODU 3 Core 2.5 Sqmm</t>
  </si>
  <si>
    <t>Supply &amp; Labour towards Communication Cable  2 Core 1.5 Sqmm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</si>
</sst>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,##0.00;[Red]#,##0.00"/>
    <numFmt numFmtId="165" formatCode="_(* #,##0.00_);_(* \(#,##0.00\);_(* &quot;-&quot;??_);_(@_)"/>
    <numFmt numFmtId="166" formatCode="&quot;₹&quot;\ #,##0.00"/>
    <numFmt numFmtId="167" formatCode="_(* #,##0.00_);_(* \(#,##0.00\);_(* \-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002060"/>
      <name val="Arial"/>
      <family val="2"/>
    </font>
    <font>
      <sz val="9"/>
      <color rgb="FF00206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20"/>
      <color rgb="FF002060"/>
      <name val="Brush Script MT"/>
      <family val="4"/>
    </font>
    <font>
      <sz val="10"/>
      <name val="Lucida Sans"/>
      <family val="2"/>
    </font>
    <font>
      <sz val="14"/>
      <name val="Calibri"/>
      <family val="2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167" fontId="21" fillId="0" borderId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5" fillId="0" borderId="0" xfId="0" applyFont="1"/>
    <xf numFmtId="164" fontId="15" fillId="0" borderId="0" xfId="0" applyNumberFormat="1" applyFont="1"/>
    <xf numFmtId="0" fontId="15" fillId="0" borderId="0" xfId="1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8" fillId="0" borderId="0" xfId="0" applyFont="1"/>
    <xf numFmtId="0" fontId="7" fillId="5" borderId="2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166" fontId="7" fillId="5" borderId="27" xfId="0" applyNumberFormat="1" applyFont="1" applyFill="1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166" fontId="7" fillId="5" borderId="22" xfId="0" applyNumberFormat="1" applyFont="1" applyFill="1" applyBorder="1" applyAlignment="1">
      <alignment horizontal="center"/>
    </xf>
    <xf numFmtId="0" fontId="11" fillId="6" borderId="25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 vertical="center"/>
    </xf>
    <xf numFmtId="166" fontId="7" fillId="6" borderId="16" xfId="0" applyNumberFormat="1" applyFont="1" applyFill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166" fontId="11" fillId="0" borderId="30" xfId="1" applyNumberFormat="1" applyFont="1" applyFill="1" applyBorder="1" applyAlignment="1">
      <alignment horizontal="right" vertical="center" wrapText="1"/>
    </xf>
    <xf numFmtId="166" fontId="11" fillId="0" borderId="30" xfId="1" applyNumberFormat="1" applyFont="1" applyFill="1" applyBorder="1" applyAlignment="1">
      <alignment vertical="center" wrapText="1"/>
    </xf>
    <xf numFmtId="0" fontId="5" fillId="0" borderId="0" xfId="0" applyFont="1"/>
    <xf numFmtId="166" fontId="0" fillId="0" borderId="0" xfId="0" applyNumberFormat="1"/>
    <xf numFmtId="166" fontId="18" fillId="0" borderId="0" xfId="0" applyNumberFormat="1" applyFont="1"/>
    <xf numFmtId="20" fontId="18" fillId="0" borderId="0" xfId="0" applyNumberFormat="1" applyFont="1"/>
    <xf numFmtId="0" fontId="2" fillId="0" borderId="0" xfId="0" applyFont="1" applyAlignment="1">
      <alignment vertical="center"/>
    </xf>
    <xf numFmtId="0" fontId="18" fillId="3" borderId="3" xfId="0" applyFont="1" applyFill="1" applyBorder="1" applyAlignment="1">
      <alignment vertical="center"/>
    </xf>
    <xf numFmtId="0" fontId="22" fillId="3" borderId="14" xfId="0" applyFont="1" applyFill="1" applyBorder="1" applyAlignment="1">
      <alignment horizontal="center" vertical="center" wrapText="1"/>
    </xf>
    <xf numFmtId="1" fontId="23" fillId="3" borderId="3" xfId="3" applyNumberFormat="1" applyFont="1" applyFill="1" applyBorder="1" applyAlignment="1">
      <alignment horizontal="center" vertical="center" wrapText="1"/>
    </xf>
    <xf numFmtId="166" fontId="23" fillId="3" borderId="3" xfId="2" applyNumberFormat="1" applyFont="1" applyFill="1" applyBorder="1" applyAlignment="1">
      <alignment vertical="center" wrapText="1"/>
    </xf>
    <xf numFmtId="0" fontId="18" fillId="3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166" fontId="7" fillId="0" borderId="3" xfId="0" applyNumberFormat="1" applyFont="1" applyBorder="1" applyAlignment="1">
      <alignment vertical="center" wrapText="1"/>
    </xf>
    <xf numFmtId="0" fontId="24" fillId="0" borderId="1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3" fillId="0" borderId="3" xfId="3" applyFont="1" applyBorder="1" applyAlignment="1">
      <alignment horizontal="center" vertical="center" wrapText="1"/>
    </xf>
    <xf numFmtId="1" fontId="23" fillId="0" borderId="4" xfId="3" applyNumberFormat="1" applyFont="1" applyBorder="1" applyAlignment="1">
      <alignment horizontal="center" vertical="center" wrapText="1"/>
    </xf>
    <xf numFmtId="166" fontId="23" fillId="0" borderId="4" xfId="2" applyNumberFormat="1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1" fontId="23" fillId="0" borderId="3" xfId="3" applyNumberFormat="1" applyFont="1" applyBorder="1" applyAlignment="1">
      <alignment horizontal="center" vertical="center" wrapText="1"/>
    </xf>
    <xf numFmtId="166" fontId="23" fillId="0" borderId="3" xfId="2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22" fillId="0" borderId="4" xfId="3" applyFont="1" applyBorder="1" applyAlignment="1">
      <alignment vertical="center" wrapText="1"/>
    </xf>
    <xf numFmtId="0" fontId="27" fillId="3" borderId="1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0" fontId="23" fillId="3" borderId="3" xfId="3" applyFont="1" applyFill="1" applyBorder="1" applyAlignment="1">
      <alignment horizontal="center" vertical="center" wrapText="1"/>
    </xf>
    <xf numFmtId="166" fontId="23" fillId="3" borderId="3" xfId="2" applyNumberFormat="1" applyFont="1" applyFill="1" applyBorder="1" applyAlignment="1">
      <alignment vertical="center"/>
    </xf>
    <xf numFmtId="0" fontId="24" fillId="3" borderId="10" xfId="0" applyFont="1" applyFill="1" applyBorder="1" applyAlignment="1">
      <alignment horizontal="center" vertical="center"/>
    </xf>
    <xf numFmtId="0" fontId="27" fillId="3" borderId="28" xfId="0" applyFont="1" applyFill="1" applyBorder="1" applyAlignment="1">
      <alignment horizontal="center" vertical="center"/>
    </xf>
    <xf numFmtId="166" fontId="23" fillId="3" borderId="3" xfId="1" applyNumberFormat="1" applyFont="1" applyFill="1" applyBorder="1" applyAlignment="1">
      <alignment vertical="center"/>
    </xf>
    <xf numFmtId="1" fontId="22" fillId="0" borderId="3" xfId="0" applyNumberFormat="1" applyFont="1" applyBorder="1" applyAlignment="1">
      <alignment horizontal="center" vertical="center" wrapText="1"/>
    </xf>
    <xf numFmtId="166" fontId="22" fillId="0" borderId="3" xfId="0" applyNumberFormat="1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165" fontId="14" fillId="0" borderId="35" xfId="2" applyNumberFormat="1" applyFont="1" applyBorder="1" applyAlignment="1">
      <alignment vertical="center"/>
    </xf>
    <xf numFmtId="166" fontId="17" fillId="0" borderId="11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0" fontId="5" fillId="0" borderId="34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166" fontId="17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4" xfId="0" applyFont="1" applyBorder="1" applyAlignment="1">
      <alignment horizontal="left" vertical="center" wrapText="1"/>
    </xf>
    <xf numFmtId="2" fontId="14" fillId="0" borderId="34" xfId="0" applyNumberFormat="1" applyFont="1" applyBorder="1" applyAlignment="1">
      <alignment horizontal="center" vertical="center" wrapText="1"/>
    </xf>
    <xf numFmtId="0" fontId="18" fillId="0" borderId="29" xfId="0" applyFont="1" applyBorder="1" applyAlignment="1">
      <alignment vertical="top"/>
    </xf>
    <xf numFmtId="166" fontId="22" fillId="0" borderId="48" xfId="0" applyNumberFormat="1" applyFont="1" applyBorder="1" applyAlignment="1">
      <alignment vertical="center"/>
    </xf>
    <xf numFmtId="0" fontId="27" fillId="0" borderId="49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23" fillId="0" borderId="4" xfId="3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13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vertical="center" wrapText="1"/>
    </xf>
    <xf numFmtId="0" fontId="16" fillId="0" borderId="38" xfId="0" applyFont="1" applyBorder="1" applyAlignment="1">
      <alignment horizontal="center" vertical="center"/>
    </xf>
    <xf numFmtId="166" fontId="17" fillId="0" borderId="38" xfId="0" applyNumberFormat="1" applyFont="1" applyBorder="1" applyAlignment="1">
      <alignment horizontal="right" vertical="center" wrapText="1"/>
    </xf>
    <xf numFmtId="166" fontId="17" fillId="0" borderId="39" xfId="0" applyNumberFormat="1" applyFont="1" applyBorder="1" applyAlignment="1">
      <alignment horizontal="right" vertical="center"/>
    </xf>
    <xf numFmtId="166" fontId="11" fillId="0" borderId="16" xfId="1" applyNumberFormat="1" applyFont="1" applyFill="1" applyBorder="1" applyAlignment="1">
      <alignment horizontal="right" vertical="center" wrapText="1"/>
    </xf>
    <xf numFmtId="0" fontId="5" fillId="0" borderId="35" xfId="0" applyFont="1" applyBorder="1" applyAlignment="1">
      <alignment vertical="center" wrapText="1"/>
    </xf>
    <xf numFmtId="166" fontId="23" fillId="3" borderId="11" xfId="1" applyNumberFormat="1" applyFont="1" applyFill="1" applyBorder="1" applyAlignment="1">
      <alignment vertical="center"/>
    </xf>
    <xf numFmtId="166" fontId="7" fillId="0" borderId="11" xfId="0" applyNumberFormat="1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/>
    </xf>
    <xf numFmtId="166" fontId="22" fillId="0" borderId="11" xfId="0" applyNumberFormat="1" applyFont="1" applyBorder="1" applyAlignment="1">
      <alignment horizontal="right" vertical="center"/>
    </xf>
    <xf numFmtId="166" fontId="23" fillId="0" borderId="9" xfId="2" applyNumberFormat="1" applyFont="1" applyBorder="1" applyAlignment="1">
      <alignment vertical="center"/>
    </xf>
    <xf numFmtId="166" fontId="23" fillId="0" borderId="11" xfId="2" applyNumberFormat="1" applyFont="1" applyBorder="1" applyAlignment="1">
      <alignment vertical="center"/>
    </xf>
    <xf numFmtId="166" fontId="23" fillId="3" borderId="11" xfId="2" applyNumberFormat="1" applyFont="1" applyFill="1" applyBorder="1" applyAlignment="1">
      <alignment vertical="center"/>
    </xf>
    <xf numFmtId="166" fontId="11" fillId="0" borderId="35" xfId="1" applyNumberFormat="1" applyFont="1" applyFill="1" applyBorder="1" applyAlignment="1">
      <alignment vertical="center" wrapText="1"/>
    </xf>
    <xf numFmtId="0" fontId="15" fillId="0" borderId="13" xfId="0" applyFont="1" applyBorder="1" applyAlignment="1">
      <alignment vertical="center"/>
    </xf>
    <xf numFmtId="0" fontId="16" fillId="0" borderId="51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14" fontId="4" fillId="2" borderId="35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5" fillId="0" borderId="43" xfId="0" applyFont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32" xfId="0" applyFont="1" applyBorder="1" applyAlignment="1">
      <alignment horizontal="left"/>
    </xf>
  </cellXfs>
  <cellStyles count="7">
    <cellStyle name="Comma" xfId="1" builtinId="3"/>
    <cellStyle name="Comma 10" xfId="6"/>
    <cellStyle name="Comma 2 2" xfId="2"/>
    <cellStyle name="Comma 37" xfId="4"/>
    <cellStyle name="Normal" xfId="0" builtinId="0"/>
    <cellStyle name="Normal 15 3" xfId="5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168519</xdr:colOff>
      <xdr:row>0</xdr:row>
      <xdr:rowOff>87923</xdr:rowOff>
    </xdr:from>
    <xdr:to>
      <xdr:col>1</xdr:col>
      <xdr:colOff>1003789</xdr:colOff>
      <xdr:row>3</xdr:row>
      <xdr:rowOff>57883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371FD75-450D-4143-8477-32D85045F67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519" y="87923"/>
          <a:ext cx="1663212" cy="90047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182563</xdr:colOff>
      <xdr:row>0</xdr:row>
      <xdr:rowOff>71438</xdr:rowOff>
    </xdr:from>
    <xdr:to>
      <xdr:col>2</xdr:col>
      <xdr:colOff>1071563</xdr:colOff>
      <xdr:row>3</xdr:row>
      <xdr:rowOff>7939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6AFC550-D176-4A59-A086-4A94D1703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3" y="71438"/>
          <a:ext cx="1444625" cy="8096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0</xdr:row>
      <xdr:rowOff>85725</xdr:rowOff>
    </xdr:from>
    <xdr:to>
      <xdr:col>2</xdr:col>
      <xdr:colOff>1071561</xdr:colOff>
      <xdr:row>3</xdr:row>
      <xdr:rowOff>19051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9BAEBA4-BAC5-4FB0-8565-96F90525E3F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" y="85725"/>
          <a:ext cx="1428749" cy="81438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197827</xdr:colOff>
      <xdr:row>0</xdr:row>
      <xdr:rowOff>58615</xdr:rowOff>
    </xdr:from>
    <xdr:to>
      <xdr:col>2</xdr:col>
      <xdr:colOff>968375</xdr:colOff>
      <xdr:row>2</xdr:row>
      <xdr:rowOff>179510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9045B62-8D9D-499D-9D2E-181E375D23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635" y="58615"/>
          <a:ext cx="1444625" cy="8096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zoomScale="85" zoomScaleNormal="85" workbookViewId="0">
      <selection activeCell="E5" sqref="E5:E6"/>
    </sheetView>
  </sheetViews>
  <sheetFormatPr defaultColWidth="9.28515625" defaultRowHeight="18.75" x14ac:dyDescent="0.3"/>
  <cols>
    <col min="1" max="1" width="12.42578125" style="22" bestFit="1" customWidth="1"/>
    <col min="2" max="2" width="77.28515625" style="22" bestFit="1" customWidth="1"/>
    <col min="3" max="3" width="23.5703125" style="22" bestFit="1" customWidth="1"/>
    <col min="4" max="4" width="17" style="22" bestFit="1" customWidth="1"/>
    <col min="5" max="5" width="35.5703125" style="22" bestFit="1" customWidth="1"/>
    <col min="6" max="6" width="9.28515625" style="22"/>
    <col min="7" max="7" width="14.7109375" style="22" bestFit="1" customWidth="1"/>
    <col min="8" max="8" width="14.5703125" style="22" bestFit="1" customWidth="1"/>
    <col min="9" max="16384" width="9.28515625" style="22"/>
  </cols>
  <sheetData>
    <row r="1" spans="1:8" ht="26.25" x14ac:dyDescent="0.3">
      <c r="A1" s="119" t="s">
        <v>64</v>
      </c>
      <c r="B1" s="120"/>
      <c r="C1" s="120"/>
      <c r="D1" s="120"/>
      <c r="E1" s="121"/>
    </row>
    <row r="2" spans="1:8" ht="27.75" x14ac:dyDescent="0.3">
      <c r="A2" s="110" t="s">
        <v>65</v>
      </c>
      <c r="B2" s="111"/>
      <c r="C2" s="111"/>
      <c r="D2" s="111"/>
      <c r="E2" s="112"/>
    </row>
    <row r="3" spans="1:8" x14ac:dyDescent="0.3">
      <c r="A3" s="122" t="s">
        <v>47</v>
      </c>
      <c r="B3" s="123"/>
      <c r="C3" s="123"/>
      <c r="D3" s="123"/>
      <c r="E3" s="124"/>
    </row>
    <row r="4" spans="1:8" ht="19.5" thickBot="1" x14ac:dyDescent="0.35">
      <c r="A4" s="125" t="s">
        <v>66</v>
      </c>
      <c r="B4" s="126"/>
      <c r="C4" s="126"/>
      <c r="D4" s="126"/>
      <c r="E4" s="127"/>
      <c r="H4" s="38"/>
    </row>
    <row r="5" spans="1:8" x14ac:dyDescent="0.3">
      <c r="A5" s="136"/>
      <c r="B5" s="7" t="s">
        <v>33</v>
      </c>
      <c r="C5" s="138"/>
      <c r="D5" s="140" t="s">
        <v>34</v>
      </c>
      <c r="E5" s="108">
        <f>HS!F5</f>
        <v>46119</v>
      </c>
    </row>
    <row r="6" spans="1:8" ht="19.5" thickBot="1" x14ac:dyDescent="0.35">
      <c r="A6" s="137"/>
      <c r="B6" s="8" t="str">
        <f>HS!C6</f>
        <v>Comet Store, Khar Mumbai</v>
      </c>
      <c r="C6" s="139"/>
      <c r="D6" s="141"/>
      <c r="E6" s="109"/>
    </row>
    <row r="7" spans="1:8" ht="38.25" customHeight="1" thickBot="1" x14ac:dyDescent="0.35">
      <c r="A7" s="116" t="str">
        <f>HS!B7</f>
        <v>Site Address: - Shop No.1, Raheja Park Eleven, 16th Rd, Khar, Madhu Park, Khar West, Mumbai, Maharashtra 40052</v>
      </c>
      <c r="B7" s="117"/>
      <c r="C7" s="117"/>
      <c r="D7" s="117"/>
      <c r="E7" s="118"/>
    </row>
    <row r="8" spans="1:8" x14ac:dyDescent="0.3">
      <c r="A8" s="128" t="s">
        <v>49</v>
      </c>
      <c r="B8" s="130" t="s">
        <v>50</v>
      </c>
      <c r="C8" s="132" t="s">
        <v>51</v>
      </c>
      <c r="D8" s="134" t="s">
        <v>52</v>
      </c>
      <c r="E8" s="134" t="s">
        <v>53</v>
      </c>
    </row>
    <row r="9" spans="1:8" ht="19.5" thickBot="1" x14ac:dyDescent="0.35">
      <c r="A9" s="129"/>
      <c r="B9" s="131"/>
      <c r="C9" s="133"/>
      <c r="D9" s="135"/>
      <c r="E9" s="135"/>
    </row>
    <row r="10" spans="1:8" ht="19.5" thickBot="1" x14ac:dyDescent="0.35">
      <c r="A10" s="113" t="s">
        <v>59</v>
      </c>
      <c r="B10" s="114"/>
      <c r="C10" s="114"/>
      <c r="D10" s="114"/>
      <c r="E10" s="115"/>
    </row>
    <row r="11" spans="1:8" ht="19.5" thickBot="1" x14ac:dyDescent="0.35">
      <c r="A11" s="23"/>
      <c r="B11" s="24" t="s">
        <v>61</v>
      </c>
      <c r="C11" s="25">
        <f>HS!G20</f>
        <v>478400</v>
      </c>
      <c r="D11" s="25">
        <f>C11*0.28</f>
        <v>133952</v>
      </c>
      <c r="E11" s="25">
        <f>C11+D11</f>
        <v>612352</v>
      </c>
    </row>
    <row r="12" spans="1:8" ht="19.5" thickBot="1" x14ac:dyDescent="0.35">
      <c r="A12" s="113" t="s">
        <v>60</v>
      </c>
      <c r="B12" s="114"/>
      <c r="C12" s="114"/>
      <c r="D12" s="114"/>
      <c r="E12" s="115"/>
    </row>
    <row r="13" spans="1:8" ht="19.5" thickBot="1" x14ac:dyDescent="0.35">
      <c r="A13" s="26"/>
      <c r="B13" s="24" t="s">
        <v>62</v>
      </c>
      <c r="C13" s="27">
        <f>LS!G28</f>
        <v>202800</v>
      </c>
      <c r="D13" s="27">
        <f>C13*0.18</f>
        <v>36504</v>
      </c>
      <c r="E13" s="27">
        <f>C13+D13</f>
        <v>239304</v>
      </c>
    </row>
    <row r="14" spans="1:8" ht="19.5" thickBot="1" x14ac:dyDescent="0.35">
      <c r="A14" s="113" t="s">
        <v>67</v>
      </c>
      <c r="B14" s="114"/>
      <c r="C14" s="114"/>
      <c r="D14" s="114"/>
      <c r="E14" s="115"/>
    </row>
    <row r="15" spans="1:8" ht="19.5" thickBot="1" x14ac:dyDescent="0.35">
      <c r="A15" s="28"/>
      <c r="B15" s="29" t="s">
        <v>69</v>
      </c>
      <c r="C15" s="30">
        <f>C11+C13</f>
        <v>681200</v>
      </c>
      <c r="D15" s="30">
        <f>D11+D13</f>
        <v>170456</v>
      </c>
      <c r="E15" s="30">
        <f>E11+E13</f>
        <v>851656</v>
      </c>
      <c r="G15" s="37"/>
    </row>
  </sheetData>
  <mergeCells count="17">
    <mergeCell ref="A1:E1"/>
    <mergeCell ref="A3:E3"/>
    <mergeCell ref="A4:E4"/>
    <mergeCell ref="A10:E10"/>
    <mergeCell ref="A8:A9"/>
    <mergeCell ref="B8:B9"/>
    <mergeCell ref="C8:C9"/>
    <mergeCell ref="D8:D9"/>
    <mergeCell ref="E8:E9"/>
    <mergeCell ref="A5:A6"/>
    <mergeCell ref="C5:C6"/>
    <mergeCell ref="D5:D6"/>
    <mergeCell ref="E5:E6"/>
    <mergeCell ref="A2:E2"/>
    <mergeCell ref="A14:E14"/>
    <mergeCell ref="A7:E7"/>
    <mergeCell ref="A12:E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3"/>
  <sheetViews>
    <sheetView showGridLines="0" zoomScaleNormal="100" workbookViewId="0">
      <selection activeCell="F12" sqref="F12"/>
    </sheetView>
  </sheetViews>
  <sheetFormatPr defaultColWidth="9.28515625" defaultRowHeight="15" x14ac:dyDescent="0.25"/>
  <cols>
    <col min="1" max="1" width="3.28515625" customWidth="1"/>
    <col min="2" max="2" width="8.28515625" customWidth="1"/>
    <col min="3" max="3" width="106.7109375" customWidth="1"/>
    <col min="4" max="4" width="6.42578125" customWidth="1"/>
    <col min="5" max="5" width="9" style="2" customWidth="1"/>
    <col min="6" max="6" width="14.28515625" style="3" bestFit="1" customWidth="1"/>
    <col min="7" max="7" width="18.5703125" style="4" bestFit="1" customWidth="1"/>
    <col min="8" max="8" width="11.28515625" bestFit="1" customWidth="1"/>
    <col min="9" max="20" width="9.28515625" customWidth="1"/>
  </cols>
  <sheetData>
    <row r="1" spans="2:7" ht="26.25" x14ac:dyDescent="0.25">
      <c r="B1" s="119" t="s">
        <v>64</v>
      </c>
      <c r="C1" s="120"/>
      <c r="D1" s="120"/>
      <c r="E1" s="120"/>
      <c r="F1" s="120"/>
      <c r="G1" s="121"/>
    </row>
    <row r="2" spans="2:7" ht="27.75" x14ac:dyDescent="0.25">
      <c r="B2" s="110" t="s">
        <v>65</v>
      </c>
      <c r="C2" s="111"/>
      <c r="D2" s="111"/>
      <c r="E2" s="111"/>
      <c r="F2" s="111"/>
      <c r="G2" s="112"/>
    </row>
    <row r="3" spans="2:7" x14ac:dyDescent="0.25">
      <c r="B3" s="122" t="s">
        <v>47</v>
      </c>
      <c r="C3" s="123"/>
      <c r="D3" s="123"/>
      <c r="E3" s="123"/>
      <c r="F3" s="123"/>
      <c r="G3" s="124"/>
    </row>
    <row r="4" spans="2:7" ht="15.75" thickBot="1" x14ac:dyDescent="0.3">
      <c r="B4" s="125" t="s">
        <v>66</v>
      </c>
      <c r="C4" s="126"/>
      <c r="D4" s="126"/>
      <c r="E4" s="126"/>
      <c r="F4" s="126"/>
      <c r="G4" s="127"/>
    </row>
    <row r="5" spans="2:7" ht="18.75" customHeight="1" x14ac:dyDescent="0.25">
      <c r="B5" s="136"/>
      <c r="C5" s="7" t="s">
        <v>33</v>
      </c>
      <c r="D5" s="144" t="s">
        <v>34</v>
      </c>
      <c r="E5" s="145"/>
      <c r="F5" s="108">
        <v>46119</v>
      </c>
      <c r="G5" s="142"/>
    </row>
    <row r="6" spans="2:7" ht="19.5" customHeight="1" thickBot="1" x14ac:dyDescent="0.3">
      <c r="B6" s="137"/>
      <c r="C6" s="8" t="s">
        <v>80</v>
      </c>
      <c r="D6" s="146"/>
      <c r="E6" s="147"/>
      <c r="F6" s="109"/>
      <c r="G6" s="143"/>
    </row>
    <row r="7" spans="2:7" ht="33" customHeight="1" thickBot="1" x14ac:dyDescent="0.3">
      <c r="B7" s="116" t="s">
        <v>91</v>
      </c>
      <c r="C7" s="117"/>
      <c r="D7" s="117"/>
      <c r="E7" s="117"/>
      <c r="F7" s="117"/>
      <c r="G7" s="118"/>
    </row>
    <row r="8" spans="2:7" ht="16.5" thickBot="1" x14ac:dyDescent="0.3">
      <c r="B8" s="157" t="s">
        <v>0</v>
      </c>
      <c r="C8" s="158"/>
      <c r="D8" s="158"/>
      <c r="E8" s="158"/>
      <c r="F8" s="158"/>
      <c r="G8" s="159"/>
    </row>
    <row r="9" spans="2:7" ht="16.5" thickBot="1" x14ac:dyDescent="0.3">
      <c r="B9" s="160" t="s">
        <v>1</v>
      </c>
      <c r="C9" s="161"/>
      <c r="D9" s="161"/>
      <c r="E9" s="161"/>
      <c r="F9" s="161"/>
      <c r="G9" s="162"/>
    </row>
    <row r="10" spans="2:7" ht="16.5" thickBot="1" x14ac:dyDescent="0.3">
      <c r="B10" s="9" t="s">
        <v>9</v>
      </c>
      <c r="C10" s="5" t="s">
        <v>76</v>
      </c>
      <c r="D10" s="5" t="s">
        <v>2</v>
      </c>
      <c r="E10" s="5" t="s">
        <v>3</v>
      </c>
      <c r="F10" s="5" t="s">
        <v>4</v>
      </c>
      <c r="G10" s="6" t="s">
        <v>5</v>
      </c>
    </row>
    <row r="11" spans="2:7" ht="19.5" customHeight="1" thickBot="1" x14ac:dyDescent="0.3">
      <c r="B11" s="163" t="s">
        <v>72</v>
      </c>
      <c r="C11" s="164"/>
      <c r="D11" s="164"/>
      <c r="E11" s="164"/>
      <c r="F11" s="164"/>
      <c r="G11" s="165"/>
    </row>
    <row r="12" spans="2:7" ht="15.75" x14ac:dyDescent="0.25">
      <c r="B12" s="68" t="s">
        <v>13</v>
      </c>
      <c r="C12" s="79" t="s">
        <v>26</v>
      </c>
      <c r="D12" s="69"/>
      <c r="E12" s="69"/>
      <c r="F12" s="80"/>
      <c r="G12" s="70"/>
    </row>
    <row r="13" spans="2:7" ht="15.75" x14ac:dyDescent="0.25">
      <c r="B13" s="17">
        <v>1</v>
      </c>
      <c r="C13" s="105" t="s">
        <v>92</v>
      </c>
      <c r="D13" s="75" t="s">
        <v>6</v>
      </c>
      <c r="E13" s="75">
        <v>1</v>
      </c>
      <c r="F13" s="71">
        <v>230160</v>
      </c>
      <c r="G13" s="71">
        <f>F13*E13</f>
        <v>230160</v>
      </c>
    </row>
    <row r="14" spans="2:7" ht="15.75" x14ac:dyDescent="0.25">
      <c r="B14" s="15" t="s">
        <v>18</v>
      </c>
      <c r="C14" s="78" t="s">
        <v>19</v>
      </c>
      <c r="D14" s="16"/>
      <c r="E14" s="16"/>
      <c r="F14" s="71"/>
      <c r="G14" s="71"/>
    </row>
    <row r="15" spans="2:7" ht="15.75" x14ac:dyDescent="0.25">
      <c r="B15" s="17">
        <v>1</v>
      </c>
      <c r="C15" s="102" t="s">
        <v>81</v>
      </c>
      <c r="D15" s="75" t="s">
        <v>6</v>
      </c>
      <c r="E15" s="103">
        <v>2</v>
      </c>
      <c r="F15" s="71">
        <v>55300</v>
      </c>
      <c r="G15" s="71">
        <f t="shared" ref="G15:G16" si="0">F15*E15</f>
        <v>110600</v>
      </c>
    </row>
    <row r="16" spans="2:7" ht="15.75" x14ac:dyDescent="0.25">
      <c r="B16" s="17">
        <v>2</v>
      </c>
      <c r="C16" s="102" t="s">
        <v>82</v>
      </c>
      <c r="D16" s="75" t="s">
        <v>6</v>
      </c>
      <c r="E16" s="104">
        <v>2</v>
      </c>
      <c r="F16" s="71">
        <v>56280</v>
      </c>
      <c r="G16" s="71">
        <f t="shared" si="0"/>
        <v>112560</v>
      </c>
    </row>
    <row r="17" spans="2:7" ht="15.75" x14ac:dyDescent="0.25">
      <c r="B17" s="15" t="s">
        <v>22</v>
      </c>
      <c r="C17" s="77" t="s">
        <v>83</v>
      </c>
      <c r="D17" s="75" t="s">
        <v>6</v>
      </c>
      <c r="E17" s="75">
        <v>6</v>
      </c>
      <c r="F17" s="71">
        <v>1680</v>
      </c>
      <c r="G17" s="71">
        <f t="shared" ref="G17:G19" si="1">F17*E17</f>
        <v>10080</v>
      </c>
    </row>
    <row r="18" spans="2:7" ht="15.75" x14ac:dyDescent="0.25">
      <c r="B18" s="15" t="s">
        <v>35</v>
      </c>
      <c r="C18" s="77" t="s">
        <v>70</v>
      </c>
      <c r="D18" s="75"/>
      <c r="E18" s="75"/>
      <c r="F18" s="76"/>
      <c r="G18" s="71"/>
    </row>
    <row r="19" spans="2:7" ht="16.5" thickBot="1" x14ac:dyDescent="0.3">
      <c r="B19" s="87">
        <v>1</v>
      </c>
      <c r="C19" s="88" t="s">
        <v>71</v>
      </c>
      <c r="D19" s="89" t="s">
        <v>6</v>
      </c>
      <c r="E19" s="89">
        <v>3</v>
      </c>
      <c r="F19" s="90">
        <v>5000</v>
      </c>
      <c r="G19" s="91">
        <f t="shared" si="1"/>
        <v>15000</v>
      </c>
    </row>
    <row r="20" spans="2:7" ht="19.5" thickBot="1" x14ac:dyDescent="0.3">
      <c r="B20" s="148" t="s">
        <v>7</v>
      </c>
      <c r="C20" s="149"/>
      <c r="D20" s="149"/>
      <c r="E20" s="149"/>
      <c r="F20" s="150"/>
      <c r="G20" s="92">
        <f>SUM(G13:G19)</f>
        <v>478400</v>
      </c>
    </row>
    <row r="21" spans="2:7" ht="19.5" customHeight="1" thickBot="1" x14ac:dyDescent="0.3">
      <c r="B21" s="151" t="s">
        <v>16</v>
      </c>
      <c r="C21" s="152"/>
      <c r="D21" s="152"/>
      <c r="E21" s="152"/>
      <c r="F21" s="153"/>
      <c r="G21" s="33">
        <f>G20*18%</f>
        <v>86112</v>
      </c>
    </row>
    <row r="22" spans="2:7" ht="19.5" customHeight="1" thickBot="1" x14ac:dyDescent="0.3">
      <c r="B22" s="154" t="s">
        <v>8</v>
      </c>
      <c r="C22" s="155"/>
      <c r="D22" s="155"/>
      <c r="E22" s="155"/>
      <c r="F22" s="156"/>
      <c r="G22" s="33">
        <f>SUM(G20:G21)</f>
        <v>564512</v>
      </c>
    </row>
    <row r="23" spans="2:7" ht="15.75" x14ac:dyDescent="0.25">
      <c r="B23" s="18"/>
    </row>
  </sheetData>
  <mergeCells count="15">
    <mergeCell ref="B20:F20"/>
    <mergeCell ref="B21:F21"/>
    <mergeCell ref="B22:F22"/>
    <mergeCell ref="B8:G8"/>
    <mergeCell ref="B7:G7"/>
    <mergeCell ref="B9:G9"/>
    <mergeCell ref="B11:G11"/>
    <mergeCell ref="B1:G1"/>
    <mergeCell ref="B3:G3"/>
    <mergeCell ref="B4:G4"/>
    <mergeCell ref="B5:B6"/>
    <mergeCell ref="F5:F6"/>
    <mergeCell ref="G5:G6"/>
    <mergeCell ref="D5:E6"/>
    <mergeCell ref="B2:G2"/>
  </mergeCells>
  <printOptions horizontalCentered="1" verticalCentered="1"/>
  <pageMargins left="0" right="0" top="0" bottom="0" header="0" footer="0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1"/>
  <sheetViews>
    <sheetView showGridLines="0" tabSelected="1" topLeftCell="A4" zoomScale="80" zoomScaleNormal="80" workbookViewId="0">
      <selection activeCell="D16" sqref="D16"/>
    </sheetView>
  </sheetViews>
  <sheetFormatPr defaultColWidth="9.28515625" defaultRowHeight="15" x14ac:dyDescent="0.25"/>
  <cols>
    <col min="1" max="1" width="3.28515625" customWidth="1"/>
    <col min="2" max="2" width="8.28515625" customWidth="1"/>
    <col min="3" max="3" width="119.42578125" bestFit="1" customWidth="1"/>
    <col min="4" max="4" width="6.42578125" customWidth="1"/>
    <col min="5" max="5" width="9" style="2" customWidth="1"/>
    <col min="6" max="6" width="16.5703125" style="3" bestFit="1" customWidth="1"/>
    <col min="7" max="7" width="17" style="4" bestFit="1" customWidth="1"/>
    <col min="8" max="8" width="10.42578125" bestFit="1" customWidth="1"/>
    <col min="9" max="9" width="10.7109375" bestFit="1" customWidth="1"/>
  </cols>
  <sheetData>
    <row r="1" spans="2:7" ht="26.25" x14ac:dyDescent="0.4">
      <c r="B1" s="166" t="s">
        <v>64</v>
      </c>
      <c r="C1" s="167"/>
      <c r="D1" s="167"/>
      <c r="E1" s="167"/>
      <c r="F1" s="167"/>
      <c r="G1" s="168"/>
    </row>
    <row r="2" spans="2:7" ht="27.75" x14ac:dyDescent="0.25">
      <c r="B2" s="110" t="s">
        <v>65</v>
      </c>
      <c r="C2" s="111"/>
      <c r="D2" s="111"/>
      <c r="E2" s="111"/>
      <c r="F2" s="111"/>
      <c r="G2" s="112"/>
    </row>
    <row r="3" spans="2:7" x14ac:dyDescent="0.25">
      <c r="B3" s="169" t="s">
        <v>47</v>
      </c>
      <c r="C3" s="170"/>
      <c r="D3" s="170"/>
      <c r="E3" s="170"/>
      <c r="F3" s="170"/>
      <c r="G3" s="171"/>
    </row>
    <row r="4" spans="2:7" ht="15.75" thickBot="1" x14ac:dyDescent="0.3">
      <c r="B4" s="172" t="s">
        <v>66</v>
      </c>
      <c r="C4" s="173"/>
      <c r="D4" s="173"/>
      <c r="E4" s="173"/>
      <c r="F4" s="173"/>
      <c r="G4" s="174"/>
    </row>
    <row r="5" spans="2:7" ht="18.75" customHeight="1" x14ac:dyDescent="0.25">
      <c r="B5" s="136"/>
      <c r="C5" s="7" t="s">
        <v>33</v>
      </c>
      <c r="D5" s="144" t="s">
        <v>34</v>
      </c>
      <c r="E5" s="145"/>
      <c r="F5" s="108">
        <f>HS!F5</f>
        <v>46119</v>
      </c>
      <c r="G5" s="142"/>
    </row>
    <row r="6" spans="2:7" ht="19.5" customHeight="1" thickBot="1" x14ac:dyDescent="0.3">
      <c r="B6" s="137"/>
      <c r="C6" s="8" t="str">
        <f>HS!C6</f>
        <v>Comet Store, Khar Mumbai</v>
      </c>
      <c r="D6" s="146"/>
      <c r="E6" s="147"/>
      <c r="F6" s="109"/>
      <c r="G6" s="143"/>
    </row>
    <row r="7" spans="2:7" ht="44.25" customHeight="1" thickBot="1" x14ac:dyDescent="0.3">
      <c r="B7" s="116" t="str">
        <f>HS!B7</f>
        <v>Site Address: - Shop No.1, Raheja Park Eleven, 16th Rd, Khar, Madhu Park, Khar West, Mumbai, Maharashtra 40052</v>
      </c>
      <c r="C7" s="117"/>
      <c r="D7" s="117"/>
      <c r="E7" s="117"/>
      <c r="F7" s="117"/>
      <c r="G7" s="118"/>
    </row>
    <row r="8" spans="2:7" ht="16.5" thickBot="1" x14ac:dyDescent="0.3">
      <c r="B8" s="157" t="s">
        <v>90</v>
      </c>
      <c r="C8" s="158"/>
      <c r="D8" s="158"/>
      <c r="E8" s="158"/>
      <c r="F8" s="158"/>
      <c r="G8" s="159"/>
    </row>
    <row r="9" spans="2:7" ht="16.5" thickBot="1" x14ac:dyDescent="0.3">
      <c r="B9" s="160" t="s">
        <v>63</v>
      </c>
      <c r="C9" s="161"/>
      <c r="D9" s="161"/>
      <c r="E9" s="161"/>
      <c r="F9" s="161"/>
      <c r="G9" s="162"/>
    </row>
    <row r="10" spans="2:7" s="1" customFormat="1" ht="19.149999999999999" customHeight="1" thickBot="1" x14ac:dyDescent="0.3">
      <c r="B10" s="9" t="s">
        <v>9</v>
      </c>
      <c r="C10" s="10" t="s">
        <v>10</v>
      </c>
      <c r="D10" s="10" t="s">
        <v>11</v>
      </c>
      <c r="E10" s="11" t="s">
        <v>3</v>
      </c>
      <c r="F10" s="11" t="s">
        <v>4</v>
      </c>
      <c r="G10" s="12" t="s">
        <v>5</v>
      </c>
    </row>
    <row r="11" spans="2:7" ht="18.75" x14ac:dyDescent="0.25">
      <c r="B11" s="72" t="s">
        <v>13</v>
      </c>
      <c r="C11" s="73" t="s">
        <v>32</v>
      </c>
      <c r="D11" s="74"/>
      <c r="E11" s="74"/>
      <c r="F11" s="74"/>
      <c r="G11" s="93"/>
    </row>
    <row r="12" spans="2:7" ht="18.75" x14ac:dyDescent="0.25">
      <c r="B12" s="44">
        <v>1</v>
      </c>
      <c r="C12" s="81" t="s">
        <v>74</v>
      </c>
      <c r="D12" s="41" t="s">
        <v>14</v>
      </c>
      <c r="E12" s="42">
        <v>1</v>
      </c>
      <c r="F12" s="43">
        <v>12000</v>
      </c>
      <c r="G12" s="94">
        <f>F12*E12</f>
        <v>12000</v>
      </c>
    </row>
    <row r="13" spans="2:7" ht="18.75" x14ac:dyDescent="0.25">
      <c r="B13" s="45" t="s">
        <v>18</v>
      </c>
      <c r="C13" s="46" t="s">
        <v>20</v>
      </c>
      <c r="D13" s="47"/>
      <c r="E13" s="47"/>
      <c r="F13" s="48"/>
      <c r="G13" s="95"/>
    </row>
    <row r="14" spans="2:7" ht="18.75" x14ac:dyDescent="0.25">
      <c r="B14" s="106">
        <v>1</v>
      </c>
      <c r="C14" s="81" t="s">
        <v>85</v>
      </c>
      <c r="D14" s="41" t="s">
        <v>14</v>
      </c>
      <c r="E14" s="42">
        <v>2</v>
      </c>
      <c r="F14" s="82">
        <v>3000</v>
      </c>
      <c r="G14" s="94">
        <f>F14*E14</f>
        <v>6000</v>
      </c>
    </row>
    <row r="15" spans="2:7" ht="18.75" x14ac:dyDescent="0.25">
      <c r="B15" s="106">
        <v>2</v>
      </c>
      <c r="C15" s="81" t="s">
        <v>84</v>
      </c>
      <c r="D15" s="41" t="s">
        <v>14</v>
      </c>
      <c r="E15" s="42">
        <v>2</v>
      </c>
      <c r="F15" s="82">
        <v>3500</v>
      </c>
      <c r="G15" s="94">
        <f t="shared" ref="G15" si="0">F15*E15</f>
        <v>7000</v>
      </c>
    </row>
    <row r="16" spans="2:7" ht="18.75" x14ac:dyDescent="0.25">
      <c r="B16" s="96" t="s">
        <v>22</v>
      </c>
      <c r="C16" s="86" t="s">
        <v>36</v>
      </c>
      <c r="D16" s="41" t="s">
        <v>14</v>
      </c>
      <c r="E16" s="66">
        <v>4</v>
      </c>
      <c r="F16" s="67">
        <v>550</v>
      </c>
      <c r="G16" s="97">
        <f t="shared" ref="G16" si="1">F16*E16</f>
        <v>2200</v>
      </c>
    </row>
    <row r="17" spans="2:9" ht="18.75" x14ac:dyDescent="0.25">
      <c r="B17" s="83" t="s">
        <v>35</v>
      </c>
      <c r="C17" s="84" t="s">
        <v>21</v>
      </c>
      <c r="D17" s="85"/>
      <c r="E17" s="52"/>
      <c r="F17" s="53"/>
      <c r="G17" s="98"/>
    </row>
    <row r="18" spans="2:9" ht="18.75" x14ac:dyDescent="0.25">
      <c r="B18" s="49">
        <v>1</v>
      </c>
      <c r="C18" s="54" t="s">
        <v>46</v>
      </c>
      <c r="D18" s="51" t="s">
        <v>12</v>
      </c>
      <c r="E18" s="55">
        <v>46</v>
      </c>
      <c r="F18" s="56">
        <v>2200</v>
      </c>
      <c r="G18" s="99">
        <f t="shared" ref="G18" si="2">F18*E18</f>
        <v>101200</v>
      </c>
      <c r="I18" s="13"/>
    </row>
    <row r="19" spans="2:9" ht="18.75" x14ac:dyDescent="0.25">
      <c r="B19" s="50" t="s">
        <v>23</v>
      </c>
      <c r="C19" s="57" t="s">
        <v>30</v>
      </c>
      <c r="D19" s="51"/>
      <c r="E19" s="55"/>
      <c r="F19" s="56"/>
      <c r="G19" s="99"/>
    </row>
    <row r="20" spans="2:9" ht="18.75" x14ac:dyDescent="0.25">
      <c r="B20" s="107">
        <v>1</v>
      </c>
      <c r="C20" s="58" t="s">
        <v>93</v>
      </c>
      <c r="D20" s="58" t="s">
        <v>12</v>
      </c>
      <c r="E20" s="55">
        <v>30</v>
      </c>
      <c r="F20" s="56">
        <v>220</v>
      </c>
      <c r="G20" s="99">
        <f t="shared" ref="G20" si="3">F20*E20</f>
        <v>6600</v>
      </c>
    </row>
    <row r="21" spans="2:9" ht="18.75" x14ac:dyDescent="0.25">
      <c r="B21" s="49">
        <v>2</v>
      </c>
      <c r="C21" s="58" t="s">
        <v>94</v>
      </c>
      <c r="D21" s="51" t="s">
        <v>12</v>
      </c>
      <c r="E21" s="55">
        <v>60</v>
      </c>
      <c r="F21" s="56">
        <v>160</v>
      </c>
      <c r="G21" s="99">
        <f t="shared" ref="G21" si="4">F21*E21</f>
        <v>9600</v>
      </c>
      <c r="H21" s="39"/>
    </row>
    <row r="22" spans="2:9" ht="18.75" x14ac:dyDescent="0.25">
      <c r="B22" s="59" t="s">
        <v>24</v>
      </c>
      <c r="C22" s="60" t="s">
        <v>31</v>
      </c>
      <c r="D22" s="61"/>
      <c r="E22" s="42"/>
      <c r="F22" s="62"/>
      <c r="G22" s="100"/>
    </row>
    <row r="23" spans="2:9" ht="18.75" x14ac:dyDescent="0.25">
      <c r="B23" s="63">
        <v>1</v>
      </c>
      <c r="C23" s="40" t="s">
        <v>75</v>
      </c>
      <c r="D23" s="61" t="s">
        <v>12</v>
      </c>
      <c r="E23" s="42">
        <v>40</v>
      </c>
      <c r="F23" s="62">
        <v>250</v>
      </c>
      <c r="G23" s="100">
        <f t="shared" ref="G23:G26" si="5">F23*E23</f>
        <v>10000</v>
      </c>
    </row>
    <row r="24" spans="2:9" ht="18.75" x14ac:dyDescent="0.25">
      <c r="B24" s="64" t="s">
        <v>25</v>
      </c>
      <c r="C24" s="40" t="s">
        <v>29</v>
      </c>
      <c r="D24" s="61" t="s">
        <v>28</v>
      </c>
      <c r="E24" s="42">
        <v>8</v>
      </c>
      <c r="F24" s="65">
        <v>1150</v>
      </c>
      <c r="G24" s="100">
        <f t="shared" si="5"/>
        <v>9200</v>
      </c>
    </row>
    <row r="25" spans="2:9" ht="18.75" x14ac:dyDescent="0.25">
      <c r="B25" s="64" t="s">
        <v>27</v>
      </c>
      <c r="C25" s="40" t="s">
        <v>87</v>
      </c>
      <c r="D25" s="61" t="s">
        <v>88</v>
      </c>
      <c r="E25" s="42">
        <v>1</v>
      </c>
      <c r="F25" s="65">
        <v>11000</v>
      </c>
      <c r="G25" s="100">
        <f t="shared" si="5"/>
        <v>11000</v>
      </c>
    </row>
    <row r="26" spans="2:9" ht="18.75" x14ac:dyDescent="0.25">
      <c r="B26" s="64" t="s">
        <v>73</v>
      </c>
      <c r="C26" s="40" t="s">
        <v>89</v>
      </c>
      <c r="D26" s="61" t="s">
        <v>88</v>
      </c>
      <c r="E26" s="42">
        <v>1</v>
      </c>
      <c r="F26" s="65">
        <v>10000</v>
      </c>
      <c r="G26" s="100">
        <f t="shared" si="5"/>
        <v>10000</v>
      </c>
    </row>
    <row r="27" spans="2:9" ht="19.5" thickBot="1" x14ac:dyDescent="0.3">
      <c r="B27" s="64" t="s">
        <v>79</v>
      </c>
      <c r="C27" s="40" t="s">
        <v>86</v>
      </c>
      <c r="D27" s="61" t="s">
        <v>14</v>
      </c>
      <c r="E27" s="42">
        <v>1</v>
      </c>
      <c r="F27" s="65">
        <v>18000</v>
      </c>
      <c r="G27" s="100">
        <f t="shared" ref="G27" si="6">F27*E27</f>
        <v>18000</v>
      </c>
      <c r="H27" s="35"/>
    </row>
    <row r="28" spans="2:9" ht="23.45" customHeight="1" x14ac:dyDescent="0.25">
      <c r="B28" s="175" t="s">
        <v>15</v>
      </c>
      <c r="C28" s="176"/>
      <c r="D28" s="176"/>
      <c r="E28" s="176"/>
      <c r="F28" s="176"/>
      <c r="G28" s="101">
        <f>SUM(G12:G27)</f>
        <v>202800</v>
      </c>
      <c r="H28" t="s">
        <v>68</v>
      </c>
    </row>
    <row r="29" spans="2:9" ht="21.6" customHeight="1" thickBot="1" x14ac:dyDescent="0.3">
      <c r="B29" s="151" t="s">
        <v>16</v>
      </c>
      <c r="C29" s="152"/>
      <c r="D29" s="152"/>
      <c r="E29" s="152"/>
      <c r="F29" s="153"/>
      <c r="G29" s="34">
        <f>G28*18%</f>
        <v>36504</v>
      </c>
    </row>
    <row r="30" spans="2:9" ht="21.6" customHeight="1" thickBot="1" x14ac:dyDescent="0.3">
      <c r="B30" s="177" t="s">
        <v>17</v>
      </c>
      <c r="C30" s="178"/>
      <c r="D30" s="178"/>
      <c r="E30" s="178"/>
      <c r="F30" s="179"/>
      <c r="G30" s="34">
        <f>SUM(G28:G29)</f>
        <v>239304</v>
      </c>
      <c r="I30" s="36"/>
    </row>
    <row r="31" spans="2:9" ht="15.75" x14ac:dyDescent="0.25">
      <c r="B31" s="18"/>
      <c r="C31" s="18"/>
      <c r="D31" s="18"/>
      <c r="E31" s="19"/>
      <c r="F31" s="20"/>
      <c r="G31" s="21"/>
    </row>
  </sheetData>
  <mergeCells count="14">
    <mergeCell ref="B28:F28"/>
    <mergeCell ref="B29:F29"/>
    <mergeCell ref="B30:F30"/>
    <mergeCell ref="B7:G7"/>
    <mergeCell ref="B8:G8"/>
    <mergeCell ref="B9:G9"/>
    <mergeCell ref="B2:G2"/>
    <mergeCell ref="B1:G1"/>
    <mergeCell ref="B3:G3"/>
    <mergeCell ref="B4:G4"/>
    <mergeCell ref="B5:B6"/>
    <mergeCell ref="F5:F6"/>
    <mergeCell ref="G5:G6"/>
    <mergeCell ref="D5:E6"/>
  </mergeCells>
  <printOptions horizontalCentered="1" verticalCentered="1"/>
  <pageMargins left="0" right="0" top="0" bottom="0" header="0" footer="0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"/>
  <sheetViews>
    <sheetView showGridLines="0" zoomScaleNormal="100" workbookViewId="0">
      <selection activeCell="C12" sqref="C12:G12"/>
    </sheetView>
  </sheetViews>
  <sheetFormatPr defaultColWidth="9.28515625" defaultRowHeight="15" x14ac:dyDescent="0.25"/>
  <cols>
    <col min="1" max="1" width="3.28515625" customWidth="1"/>
    <col min="2" max="2" width="10.28515625" customWidth="1"/>
    <col min="3" max="3" width="78.28515625" customWidth="1"/>
    <col min="4" max="4" width="6.42578125" customWidth="1"/>
    <col min="5" max="5" width="9" style="2" customWidth="1"/>
    <col min="6" max="6" width="14.5703125" style="3" bestFit="1" customWidth="1"/>
    <col min="7" max="7" width="14.7109375" style="4" bestFit="1" customWidth="1"/>
    <col min="9" max="9" width="12.28515625" bestFit="1" customWidth="1"/>
    <col min="11" max="11" width="9.7109375" bestFit="1" customWidth="1"/>
  </cols>
  <sheetData>
    <row r="1" spans="2:7" ht="26.25" x14ac:dyDescent="0.4">
      <c r="B1" s="166" t="s">
        <v>64</v>
      </c>
      <c r="C1" s="167"/>
      <c r="D1" s="167"/>
      <c r="E1" s="167"/>
      <c r="F1" s="167"/>
      <c r="G1" s="168"/>
    </row>
    <row r="2" spans="2:7" ht="27.75" x14ac:dyDescent="0.25">
      <c r="B2" s="110" t="s">
        <v>65</v>
      </c>
      <c r="C2" s="111"/>
      <c r="D2" s="111"/>
      <c r="E2" s="111"/>
      <c r="F2" s="111"/>
      <c r="G2" s="112"/>
    </row>
    <row r="3" spans="2:7" x14ac:dyDescent="0.25">
      <c r="B3" s="169" t="s">
        <v>47</v>
      </c>
      <c r="C3" s="170"/>
      <c r="D3" s="170"/>
      <c r="E3" s="170"/>
      <c r="F3" s="170"/>
      <c r="G3" s="171"/>
    </row>
    <row r="4" spans="2:7" ht="15.75" thickBot="1" x14ac:dyDescent="0.3">
      <c r="B4" s="172" t="s">
        <v>66</v>
      </c>
      <c r="C4" s="173"/>
      <c r="D4" s="173"/>
      <c r="E4" s="173"/>
      <c r="F4" s="173"/>
      <c r="G4" s="174"/>
    </row>
    <row r="5" spans="2:7" ht="18.75" customHeight="1" x14ac:dyDescent="0.25">
      <c r="B5" s="136"/>
      <c r="C5" s="7" t="s">
        <v>33</v>
      </c>
      <c r="D5" s="144" t="s">
        <v>34</v>
      </c>
      <c r="E5" s="145"/>
      <c r="F5" s="108">
        <f>Summary!E5</f>
        <v>46119</v>
      </c>
      <c r="G5" s="142"/>
    </row>
    <row r="6" spans="2:7" ht="19.5" customHeight="1" thickBot="1" x14ac:dyDescent="0.3">
      <c r="B6" s="137"/>
      <c r="C6" s="8" t="s">
        <v>78</v>
      </c>
      <c r="D6" s="146"/>
      <c r="E6" s="147"/>
      <c r="F6" s="109"/>
      <c r="G6" s="143"/>
    </row>
    <row r="7" spans="2:7" ht="50.25" customHeight="1" thickBot="1" x14ac:dyDescent="0.3">
      <c r="B7" s="116" t="s">
        <v>77</v>
      </c>
      <c r="C7" s="117"/>
      <c r="D7" s="117"/>
      <c r="E7" s="117"/>
      <c r="F7" s="117"/>
      <c r="G7" s="118"/>
    </row>
    <row r="8" spans="2:7" ht="19.5" thickBot="1" x14ac:dyDescent="0.3">
      <c r="B8" s="189" t="s">
        <v>37</v>
      </c>
      <c r="C8" s="190"/>
      <c r="D8" s="190"/>
      <c r="E8" s="190"/>
      <c r="F8" s="190"/>
      <c r="G8" s="191"/>
    </row>
    <row r="9" spans="2:7" ht="15.75" x14ac:dyDescent="0.25">
      <c r="B9" s="31">
        <v>1</v>
      </c>
      <c r="C9" s="192" t="s">
        <v>54</v>
      </c>
      <c r="D9" s="193"/>
      <c r="E9" s="193"/>
      <c r="F9" s="193"/>
      <c r="G9" s="194"/>
    </row>
    <row r="10" spans="2:7" ht="15.75" x14ac:dyDescent="0.25">
      <c r="B10" s="195">
        <v>2</v>
      </c>
      <c r="C10" s="196" t="s">
        <v>55</v>
      </c>
      <c r="D10" s="196"/>
      <c r="E10" s="196"/>
      <c r="F10" s="196"/>
      <c r="G10" s="197"/>
    </row>
    <row r="11" spans="2:7" ht="15.75" x14ac:dyDescent="0.25">
      <c r="B11" s="195"/>
      <c r="C11" s="196" t="s">
        <v>56</v>
      </c>
      <c r="D11" s="196"/>
      <c r="E11" s="196"/>
      <c r="F11" s="196"/>
      <c r="G11" s="197"/>
    </row>
    <row r="12" spans="2:7" ht="15.75" x14ac:dyDescent="0.25">
      <c r="B12" s="195"/>
      <c r="C12" s="196" t="s">
        <v>57</v>
      </c>
      <c r="D12" s="196"/>
      <c r="E12" s="196"/>
      <c r="F12" s="196"/>
      <c r="G12" s="197"/>
    </row>
    <row r="13" spans="2:7" ht="15.75" x14ac:dyDescent="0.25">
      <c r="B13" s="195"/>
      <c r="C13" s="196" t="s">
        <v>58</v>
      </c>
      <c r="D13" s="196"/>
      <c r="E13" s="196"/>
      <c r="F13" s="196"/>
      <c r="G13" s="197"/>
    </row>
    <row r="14" spans="2:7" ht="15.75" x14ac:dyDescent="0.25">
      <c r="B14" s="195"/>
      <c r="C14" s="184" t="s">
        <v>38</v>
      </c>
      <c r="D14" s="185"/>
      <c r="E14" s="185"/>
      <c r="F14" s="185"/>
      <c r="G14" s="186"/>
    </row>
    <row r="15" spans="2:7" ht="15.75" x14ac:dyDescent="0.25">
      <c r="B15" s="14">
        <v>3</v>
      </c>
      <c r="C15" s="187" t="s">
        <v>39</v>
      </c>
      <c r="D15" s="187"/>
      <c r="E15" s="187"/>
      <c r="F15" s="187"/>
      <c r="G15" s="188"/>
    </row>
    <row r="16" spans="2:7" ht="15.75" x14ac:dyDescent="0.25">
      <c r="B16" s="14">
        <v>4</v>
      </c>
      <c r="C16" s="187" t="s">
        <v>40</v>
      </c>
      <c r="D16" s="187"/>
      <c r="E16" s="187"/>
      <c r="F16" s="187"/>
      <c r="G16" s="188"/>
    </row>
    <row r="17" spans="2:7" ht="32.25" customHeight="1" x14ac:dyDescent="0.25">
      <c r="B17" s="14">
        <v>5</v>
      </c>
      <c r="C17" s="187" t="s">
        <v>41</v>
      </c>
      <c r="D17" s="187"/>
      <c r="E17" s="187"/>
      <c r="F17" s="187"/>
      <c r="G17" s="188"/>
    </row>
    <row r="18" spans="2:7" ht="15.75" x14ac:dyDescent="0.25">
      <c r="B18" s="14">
        <v>6</v>
      </c>
      <c r="C18" s="180" t="s">
        <v>42</v>
      </c>
      <c r="D18" s="180"/>
      <c r="E18" s="180"/>
      <c r="F18" s="180"/>
      <c r="G18" s="181"/>
    </row>
    <row r="19" spans="2:7" ht="15.75" x14ac:dyDescent="0.25">
      <c r="B19" s="14">
        <v>7</v>
      </c>
      <c r="C19" s="180" t="s">
        <v>43</v>
      </c>
      <c r="D19" s="180"/>
      <c r="E19" s="180"/>
      <c r="F19" s="180"/>
      <c r="G19" s="181"/>
    </row>
    <row r="20" spans="2:7" ht="15.75" x14ac:dyDescent="0.25">
      <c r="B20" s="14">
        <v>8</v>
      </c>
      <c r="C20" s="180" t="s">
        <v>44</v>
      </c>
      <c r="D20" s="180"/>
      <c r="E20" s="180"/>
      <c r="F20" s="180"/>
      <c r="G20" s="181"/>
    </row>
    <row r="21" spans="2:7" ht="15.75" x14ac:dyDescent="0.25">
      <c r="B21" s="14">
        <v>9</v>
      </c>
      <c r="C21" s="180" t="s">
        <v>45</v>
      </c>
      <c r="D21" s="180"/>
      <c r="E21" s="180"/>
      <c r="F21" s="180"/>
      <c r="G21" s="181"/>
    </row>
    <row r="22" spans="2:7" ht="16.5" thickBot="1" x14ac:dyDescent="0.3">
      <c r="B22" s="32">
        <v>10</v>
      </c>
      <c r="C22" s="182" t="s">
        <v>48</v>
      </c>
      <c r="D22" s="182"/>
      <c r="E22" s="182"/>
      <c r="F22" s="182"/>
      <c r="G22" s="183"/>
    </row>
  </sheetData>
  <mergeCells count="25">
    <mergeCell ref="B1:G1"/>
    <mergeCell ref="B3:G3"/>
    <mergeCell ref="B4:G4"/>
    <mergeCell ref="B5:B6"/>
    <mergeCell ref="F5:F6"/>
    <mergeCell ref="G5:G6"/>
    <mergeCell ref="D5:E6"/>
    <mergeCell ref="B2:G2"/>
    <mergeCell ref="B7:G7"/>
    <mergeCell ref="B8:G8"/>
    <mergeCell ref="C9:G9"/>
    <mergeCell ref="B10:B14"/>
    <mergeCell ref="C10:G10"/>
    <mergeCell ref="C11:G11"/>
    <mergeCell ref="C12:G12"/>
    <mergeCell ref="C13:G13"/>
    <mergeCell ref="C20:G20"/>
    <mergeCell ref="C21:G21"/>
    <mergeCell ref="C22:G22"/>
    <mergeCell ref="C14:G14"/>
    <mergeCell ref="C15:G15"/>
    <mergeCell ref="C16:G16"/>
    <mergeCell ref="C17:G17"/>
    <mergeCell ref="C18:G18"/>
    <mergeCell ref="C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HS</vt:lpstr>
      <vt:lpstr>LS</vt:lpstr>
      <vt:lpstr>TERMS AND CONDITIONS</vt:lpstr>
      <vt:lpstr>HS!Print_Area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2026-04-07T07:09:28Z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BSLI\BG268067</vt:lpwstr>
  </property>
  <property fmtid="{D5CDD505-2E9C-101B-9397-08002B2CF9AE}" pid="4" name="DLPManualFileClassificationLastModificationDate">
    <vt:lpwstr>1668497588</vt:lpwstr>
  </property>
  <property fmtid="{D5CDD505-2E9C-101B-9397-08002B2CF9AE}" pid="5" name="DLPManualFileClassificationVersion">
    <vt:lpwstr>11.6.401.28</vt:lpwstr>
  </property>
</Properties>
</file>