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BB9FABEC-C87C-4823-964E-1CBB670632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3" r:id="rId1"/>
    <sheet name="HS" sheetId="1" r:id="rId2"/>
    <sheet name="LS" sheetId="2" r:id="rId3"/>
    <sheet name="TERMS AND CONDITIONS" sheetId="4" r:id="rId4"/>
  </sheets>
  <definedNames>
    <definedName name="_xlnm.Print_Area" localSheetId="1">HS!$A$1:$F$23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30" i="2"/>
  <c r="E22" i="2"/>
  <c r="G17" i="2" l="1"/>
  <c r="E16" i="2" l="1"/>
  <c r="F16" i="1"/>
  <c r="F13" i="1"/>
  <c r="E21" i="2"/>
  <c r="F17" i="1" l="1"/>
  <c r="E5" i="1"/>
  <c r="F5" i="2" s="1"/>
  <c r="A7" i="1"/>
  <c r="B7" i="2" s="1"/>
  <c r="B7" i="4" s="1"/>
  <c r="B6" i="1"/>
  <c r="C6" i="2" s="1"/>
  <c r="C6" i="4" s="1"/>
  <c r="F5" i="4" l="1"/>
  <c r="G29" i="2" l="1"/>
  <c r="G28" i="2"/>
  <c r="G27" i="2"/>
  <c r="G26" i="2"/>
  <c r="G24" i="2"/>
  <c r="G22" i="2"/>
  <c r="G21" i="2"/>
  <c r="G19" i="2"/>
  <c r="G16" i="2"/>
  <c r="G15" i="2"/>
  <c r="G14" i="2"/>
  <c r="F19" i="1"/>
  <c r="F21" i="1" l="1"/>
  <c r="F22" i="1" s="1"/>
  <c r="G12" i="2"/>
  <c r="G31" i="2" s="1"/>
  <c r="C12" i="3" l="1"/>
  <c r="G32" i="2" l="1"/>
  <c r="G33" i="2" s="1"/>
  <c r="D12" i="3"/>
  <c r="E12" i="3" s="1"/>
  <c r="C10" i="3" l="1"/>
  <c r="D10" i="3" l="1"/>
  <c r="D13" i="3" s="1"/>
  <c r="C13" i="3"/>
  <c r="E10" i="3" l="1"/>
  <c r="E13" i="3" s="1"/>
</calcChain>
</file>

<file path=xl/sharedStrings.xml><?xml version="1.0" encoding="utf-8"?>
<sst xmlns="http://schemas.openxmlformats.org/spreadsheetml/2006/main" count="145" uniqueCount="95">
  <si>
    <t>BILL OF QUANTITIES</t>
  </si>
  <si>
    <t xml:space="preserve">HIGH SIDE WORK </t>
  </si>
  <si>
    <t>DETAILS  OF MACHINES</t>
  </si>
  <si>
    <t>UNIT</t>
  </si>
  <si>
    <t>QTY.</t>
  </si>
  <si>
    <t>BASIC RATE</t>
  </si>
  <si>
    <t>AMOUNT</t>
  </si>
  <si>
    <t>Nos.</t>
  </si>
  <si>
    <t>Sub Total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</si>
  <si>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</si>
  <si>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</si>
  <si>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</si>
  <si>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</si>
  <si>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</si>
  <si>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</si>
  <si>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</si>
  <si>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</si>
  <si>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</si>
  <si>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Total (Low Side)</t>
  </si>
  <si>
    <t>B</t>
  </si>
  <si>
    <t>Daikin Indoor Units</t>
  </si>
  <si>
    <t>Lot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</si>
  <si>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</si>
  <si>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</si>
  <si>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</si>
  <si>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</si>
  <si>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Transportation of spares and materials</t>
  </si>
  <si>
    <t>F</t>
  </si>
  <si>
    <t>G</t>
  </si>
  <si>
    <t>Daikin Outdoor Units</t>
  </si>
  <si>
    <t>Supply and Installation of Daikin VRV Airconditioners</t>
  </si>
  <si>
    <t>Kg's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</si>
  <si>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</si>
  <si>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</si>
  <si>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</si>
  <si>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</si>
  <si>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</si>
  <si>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</si>
  <si>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</si>
  <si>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IDU Refnut Joints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</si>
  <si>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</si>
  <si>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</si>
  <si>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</si>
  <si>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</si>
  <si>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</si>
  <si>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</si>
  <si>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</si>
  <si>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</si>
  <si>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</si>
  <si>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</si>
  <si>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</si>
  <si>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</si>
  <si>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</si>
  <si>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</si>
  <si>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</si>
  <si>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</si>
  <si>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</si>
  <si>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</si>
  <si>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</si>
  <si>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</si>
  <si>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</si>
  <si>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>HIGH SIDE</t>
  </si>
  <si>
    <t>LOW SIDE</t>
  </si>
  <si>
    <t>TOTAL HIGH SIDE</t>
  </si>
  <si>
    <t>TOTAL LOW SIDE</t>
  </si>
  <si>
    <t>TOTAL HIGH SIDE + LOW SIDE</t>
  </si>
  <si>
    <t>AEON AIRCONDITIONING SOLUTIONS</t>
  </si>
  <si>
    <t>Complete Airconditioning solutions.</t>
  </si>
  <si>
    <t>We have not consider Linear Grill and Collar Damper in Quotation</t>
  </si>
  <si>
    <t>Rutu Park, Thane - 4000601, Maharashtra. Email: services@aeonacsolutions.com / projects@aeonacsolutions.com  Mob. No. - 9322334106 / 9322334108</t>
  </si>
  <si>
    <t>Indoor Drain Pump for Hi Wall</t>
  </si>
  <si>
    <t xml:space="preserve"> </t>
  </si>
  <si>
    <t>1</t>
  </si>
  <si>
    <t>GST 18%</t>
  </si>
  <si>
    <t>Supply &amp; Labour towards Power Cable for IDU 3Core 2.5 Sqmm</t>
  </si>
  <si>
    <t xml:space="preserve">Supply &amp; Labour towards Communication Cable betweem IDU to ODU 2 Core 1.5 Sqmm with conduits </t>
  </si>
  <si>
    <t>Supply of Daikin Make VRV 4 Way Compact Cassette AC Indoor Unit 1.6 TR - FXZQ50BVM6</t>
  </si>
  <si>
    <t>Nitrogen Gas flushing forall the above units as per there CU Piping length and the
Indoor unit capacity .</t>
  </si>
  <si>
    <t>HP</t>
  </si>
  <si>
    <t xml:space="preserve">Fabrication of Outdoor Unit Stand for 6 HP VRV unit </t>
  </si>
  <si>
    <t>Labour Charges towards VRV 4 Way Compact Cassette AC Indoor Unit 1.66 TR - FXZQ50BVM6</t>
  </si>
  <si>
    <t>Supply &amp; Labour charges towards PVC Drain Piping 25mm / 32mm</t>
  </si>
  <si>
    <t>M</t>
  </si>
  <si>
    <t>L</t>
  </si>
  <si>
    <t>Note: Vertial drain till Nali trap to be provided by plumber</t>
  </si>
  <si>
    <t>GONG &amp; MIGOES SPEACIALITY BANDRA</t>
  </si>
  <si>
    <t>Supply of Daikin Make 06 HP VRV Outdoor Unit Side Discharge - RXMQ6ARV16</t>
  </si>
  <si>
    <t>Supply of Daikin Make VRV Hi Wall AC Indoor Unit 2.08 TR - FXAQ63ARVE6</t>
  </si>
  <si>
    <t>H</t>
  </si>
  <si>
    <t>N</t>
  </si>
  <si>
    <t>Lifting Shifting Charges</t>
  </si>
  <si>
    <t>Labour charges towards Installation of Daikin Make 6 HP VRV Outdoor Unit Side Discharge</t>
  </si>
  <si>
    <t>Labour Charges towards VRV Hi Wall AC Indoor Unit 2.08 TR - FXAQ63ARVE6</t>
  </si>
  <si>
    <t>Site Address: -  8TH Floor, Mansionz One, 400 050, Linking Rd, Bandra (West, Mumbai, Maharashtra 400050</t>
  </si>
  <si>
    <t xml:space="preserve">                 50% with Taxes against after completion of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</si>
</sst>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sz val="10"/>
      <color rgb="FF002060"/>
      <name val="Arial"/>
      <family val="2"/>
    </font>
    <font>
      <b/>
      <sz val="11"/>
      <name val="Calibri"/>
      <family val="2"/>
      <scheme val="minor"/>
    </font>
    <font>
      <sz val="9"/>
      <color rgb="FF002060"/>
      <name val="Arial"/>
      <family val="2"/>
    </font>
    <font>
      <b/>
      <sz val="16"/>
      <color rgb="FF002060"/>
      <name val="Arial"/>
      <family val="2"/>
    </font>
    <font>
      <sz val="16"/>
      <color theme="1"/>
      <name val="Calibri"/>
      <family val="2"/>
      <scheme val="minor"/>
    </font>
    <font>
      <sz val="16"/>
      <color rgb="FF002060"/>
      <name val="Brush Script MT"/>
      <family val="4"/>
    </font>
    <font>
      <sz val="8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</cellStyleXfs>
  <cellXfs count="223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6" fontId="13" fillId="0" borderId="12" xfId="1" applyNumberFormat="1" applyFont="1" applyBorder="1" applyAlignment="1">
      <alignment vertical="center"/>
    </xf>
    <xf numFmtId="0" fontId="13" fillId="3" borderId="3" xfId="3" applyFont="1" applyFill="1" applyBorder="1" applyAlignment="1">
      <alignment horizontal="center" vertical="center" wrapText="1"/>
    </xf>
    <xf numFmtId="0" fontId="14" fillId="0" borderId="0" xfId="0" applyFont="1"/>
    <xf numFmtId="164" fontId="14" fillId="0" borderId="0" xfId="0" applyNumberFormat="1" applyFont="1"/>
    <xf numFmtId="0" fontId="14" fillId="0" borderId="0" xfId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5" fillId="0" borderId="45" xfId="0" applyFont="1" applyBorder="1" applyAlignment="1">
      <alignment horizontal="center" vertical="center" wrapText="1"/>
    </xf>
    <xf numFmtId="0" fontId="17" fillId="0" borderId="0" xfId="0" applyFont="1"/>
    <xf numFmtId="0" fontId="5" fillId="0" borderId="2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66" fontId="9" fillId="0" borderId="31" xfId="1" applyNumberFormat="1" applyFont="1" applyFill="1" applyBorder="1" applyAlignment="1">
      <alignment horizontal="right" vertical="center" wrapText="1"/>
    </xf>
    <xf numFmtId="166" fontId="9" fillId="0" borderId="18" xfId="1" applyNumberFormat="1" applyFont="1" applyFill="1" applyBorder="1" applyAlignment="1">
      <alignment horizontal="right" vertical="center" wrapText="1"/>
    </xf>
    <xf numFmtId="166" fontId="9" fillId="0" borderId="32" xfId="1" applyNumberFormat="1" applyFont="1" applyFill="1" applyBorder="1" applyAlignment="1">
      <alignment horizontal="right" vertical="center" wrapText="1"/>
    </xf>
    <xf numFmtId="166" fontId="9" fillId="0" borderId="18" xfId="1" applyNumberFormat="1" applyFont="1" applyFill="1" applyBorder="1" applyAlignment="1">
      <alignment vertical="center" wrapText="1"/>
    </xf>
    <xf numFmtId="166" fontId="9" fillId="0" borderId="32" xfId="1" applyNumberFormat="1" applyFont="1" applyFill="1" applyBorder="1" applyAlignment="1">
      <alignment vertical="center" wrapText="1"/>
    </xf>
    <xf numFmtId="166" fontId="13" fillId="3" borderId="3" xfId="2" applyNumberFormat="1" applyFont="1" applyFill="1" applyBorder="1" applyAlignment="1">
      <alignment vertical="center"/>
    </xf>
    <xf numFmtId="0" fontId="15" fillId="3" borderId="35" xfId="0" applyFont="1" applyFill="1" applyBorder="1" applyAlignment="1">
      <alignment horizontal="center" vertical="center"/>
    </xf>
    <xf numFmtId="166" fontId="13" fillId="3" borderId="3" xfId="2" applyNumberFormat="1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 vertical="center" wrapText="1"/>
    </xf>
    <xf numFmtId="1" fontId="13" fillId="3" borderId="3" xfId="3" applyNumberFormat="1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vertical="top"/>
    </xf>
    <xf numFmtId="166" fontId="16" fillId="3" borderId="15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0" fontId="16" fillId="3" borderId="4" xfId="3" applyFont="1" applyFill="1" applyBorder="1" applyAlignment="1">
      <alignment vertical="center"/>
    </xf>
    <xf numFmtId="0" fontId="5" fillId="3" borderId="4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/>
    </xf>
    <xf numFmtId="165" fontId="13" fillId="3" borderId="10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5" fillId="3" borderId="14" xfId="0" applyFont="1" applyFill="1" applyBorder="1" applyAlignment="1">
      <alignment horizontal="center" vertical="center"/>
    </xf>
    <xf numFmtId="166" fontId="16" fillId="3" borderId="16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vertical="center" wrapText="1"/>
    </xf>
    <xf numFmtId="0" fontId="24" fillId="0" borderId="0" xfId="0" applyFont="1"/>
    <xf numFmtId="166" fontId="24" fillId="0" borderId="0" xfId="0" applyNumberFormat="1" applyFont="1"/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166" fontId="5" fillId="5" borderId="29" xfId="0" applyNumberFormat="1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166" fontId="5" fillId="5" borderId="24" xfId="0" applyNumberFormat="1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 vertical="center"/>
    </xf>
    <xf numFmtId="166" fontId="5" fillId="6" borderId="18" xfId="0" applyNumberFormat="1" applyFont="1" applyFill="1" applyBorder="1" applyAlignment="1">
      <alignment horizontal="center"/>
    </xf>
    <xf numFmtId="0" fontId="12" fillId="0" borderId="11" xfId="0" quotePrefix="1" applyFont="1" applyBorder="1" applyAlignment="1">
      <alignment horizontal="center" vertical="center"/>
    </xf>
    <xf numFmtId="166" fontId="16" fillId="3" borderId="58" xfId="0" applyNumberFormat="1" applyFont="1" applyFill="1" applyBorder="1" applyAlignment="1">
      <alignment horizontal="right" vertical="center"/>
    </xf>
    <xf numFmtId="0" fontId="13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0" fontId="4" fillId="3" borderId="60" xfId="0" applyFont="1" applyFill="1" applyBorder="1" applyAlignment="1">
      <alignment vertical="center" wrapText="1"/>
    </xf>
    <xf numFmtId="0" fontId="15" fillId="3" borderId="60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4" fillId="7" borderId="37" xfId="0" applyFont="1" applyFill="1" applyBorder="1" applyAlignment="1">
      <alignment horizontal="center" vertical="center"/>
    </xf>
    <xf numFmtId="0" fontId="14" fillId="7" borderId="48" xfId="0" applyFont="1" applyFill="1" applyBorder="1" applyAlignment="1">
      <alignment vertical="center"/>
    </xf>
    <xf numFmtId="0" fontId="5" fillId="7" borderId="38" xfId="0" applyFont="1" applyFill="1" applyBorder="1" applyAlignment="1">
      <alignment vertical="center" wrapText="1"/>
    </xf>
    <xf numFmtId="0" fontId="5" fillId="7" borderId="39" xfId="0" applyFont="1" applyFill="1" applyBorder="1" applyAlignment="1">
      <alignment vertical="center" wrapText="1"/>
    </xf>
    <xf numFmtId="0" fontId="14" fillId="7" borderId="1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 wrapText="1"/>
    </xf>
    <xf numFmtId="166" fontId="5" fillId="7" borderId="3" xfId="0" applyNumberFormat="1" applyFont="1" applyFill="1" applyBorder="1" applyAlignment="1">
      <alignment vertical="center" wrapText="1"/>
    </xf>
    <xf numFmtId="166" fontId="5" fillId="7" borderId="12" xfId="0" applyNumberFormat="1" applyFont="1" applyFill="1" applyBorder="1" applyAlignment="1">
      <alignment vertical="center" wrapText="1"/>
    </xf>
    <xf numFmtId="0" fontId="12" fillId="7" borderId="11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vertical="top"/>
    </xf>
    <xf numFmtId="0" fontId="16" fillId="7" borderId="33" xfId="0" applyFont="1" applyFill="1" applyBorder="1" applyAlignment="1">
      <alignment horizontal="center" vertical="center" wrapText="1"/>
    </xf>
    <xf numFmtId="1" fontId="16" fillId="7" borderId="3" xfId="0" applyNumberFormat="1" applyFont="1" applyFill="1" applyBorder="1" applyAlignment="1">
      <alignment horizontal="center" vertical="center" wrapText="1"/>
    </xf>
    <xf numFmtId="166" fontId="16" fillId="7" borderId="59" xfId="0" applyNumberFormat="1" applyFont="1" applyFill="1" applyBorder="1" applyAlignment="1">
      <alignment vertical="center"/>
    </xf>
    <xf numFmtId="166" fontId="13" fillId="7" borderId="12" xfId="1" applyNumberFormat="1" applyFont="1" applyFill="1" applyBorder="1" applyAlignment="1">
      <alignment vertical="center"/>
    </xf>
    <xf numFmtId="0" fontId="14" fillId="7" borderId="0" xfId="0" applyFont="1" applyFill="1" applyAlignment="1">
      <alignment vertical="top" wrapText="1"/>
    </xf>
    <xf numFmtId="0" fontId="15" fillId="7" borderId="17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vertical="center"/>
    </xf>
    <xf numFmtId="0" fontId="14" fillId="7" borderId="3" xfId="0" applyFont="1" applyFill="1" applyBorder="1" applyAlignment="1">
      <alignment vertical="center"/>
    </xf>
    <xf numFmtId="0" fontId="13" fillId="7" borderId="3" xfId="3" applyFont="1" applyFill="1" applyBorder="1" applyAlignment="1">
      <alignment horizontal="center" vertical="center" wrapText="1"/>
    </xf>
    <xf numFmtId="1" fontId="13" fillId="7" borderId="3" xfId="3" applyNumberFormat="1" applyFont="1" applyFill="1" applyBorder="1" applyAlignment="1">
      <alignment horizontal="center" vertical="center" wrapText="1"/>
    </xf>
    <xf numFmtId="166" fontId="13" fillId="7" borderId="3" xfId="2" applyNumberFormat="1" applyFont="1" applyFill="1" applyBorder="1" applyAlignment="1">
      <alignment vertical="center"/>
    </xf>
    <xf numFmtId="166" fontId="13" fillId="7" borderId="12" xfId="2" applyNumberFormat="1" applyFont="1" applyFill="1" applyBorder="1" applyAlignment="1">
      <alignment vertical="center"/>
    </xf>
    <xf numFmtId="0" fontId="15" fillId="7" borderId="30" xfId="0" applyFont="1" applyFill="1" applyBorder="1" applyAlignment="1">
      <alignment horizontal="center" vertical="center"/>
    </xf>
    <xf numFmtId="0" fontId="14" fillId="7" borderId="3" xfId="0" applyFont="1" applyFill="1" applyBorder="1"/>
    <xf numFmtId="0" fontId="16" fillId="7" borderId="3" xfId="0" applyFont="1" applyFill="1" applyBorder="1" applyAlignment="1">
      <alignment horizontal="center" vertical="center" wrapText="1"/>
    </xf>
    <xf numFmtId="0" fontId="15" fillId="7" borderId="5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14" fontId="4" fillId="2" borderId="39" xfId="0" applyNumberFormat="1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9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36" xfId="0" applyFont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4" fontId="9" fillId="2" borderId="56" xfId="0" applyNumberFormat="1" applyFont="1" applyFill="1" applyBorder="1" applyAlignment="1">
      <alignment horizontal="center" vertical="center"/>
    </xf>
    <xf numFmtId="14" fontId="9" fillId="2" borderId="13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36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19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center" vertical="top" wrapText="1"/>
    </xf>
    <xf numFmtId="0" fontId="21" fillId="0" borderId="29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9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36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4" fillId="0" borderId="43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11" fillId="0" borderId="44" xfId="0" applyFont="1" applyBorder="1" applyAlignment="1">
      <alignment horizontal="left" vertical="center"/>
    </xf>
  </cellXfs>
  <cellStyles count="4">
    <cellStyle name="Comma" xfId="1" builtinId="3"/>
    <cellStyle name="Comma 2 2" xfId="2" xr:uid="{00000000-0005-0000-0000-000001000000}"/>
    <cellStyle name="Normal" xfId="0" builtinId="0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157070</xdr:rowOff>
    </xdr:from>
    <xdr:to>
      <xdr:col>1</xdr:col>
      <xdr:colOff>647700</xdr:colOff>
      <xdr:row>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157070"/>
          <a:ext cx="1000124" cy="52873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404122</xdr:colOff>
      <xdr:row>0</xdr:row>
      <xdr:rowOff>131831</xdr:rowOff>
    </xdr:from>
    <xdr:to>
      <xdr:col>1</xdr:col>
      <xdr:colOff>1408042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122" y="131831"/>
          <a:ext cx="1552643" cy="73784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104775</xdr:rowOff>
    </xdr:from>
    <xdr:to>
      <xdr:col>2</xdr:col>
      <xdr:colOff>1514475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04775"/>
          <a:ext cx="1838325" cy="733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87313</xdr:colOff>
      <xdr:row>0</xdr:row>
      <xdr:rowOff>127001</xdr:rowOff>
    </xdr:from>
    <xdr:to>
      <xdr:col>2</xdr:col>
      <xdr:colOff>920750</xdr:colOff>
      <xdr:row>3</xdr:row>
      <xdr:rowOff>23814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3" y="127001"/>
          <a:ext cx="1508125" cy="76993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showGridLines="0" tabSelected="1" zoomScaleNormal="100" workbookViewId="0">
      <selection activeCell="A8" sqref="A8"/>
    </sheetView>
  </sheetViews>
  <sheetFormatPr defaultColWidth="9.08984375" defaultRowHeight="21" x14ac:dyDescent="0.5"/>
  <cols>
    <col min="1" max="1" width="7" style="52" bestFit="1" customWidth="1"/>
    <col min="2" max="2" width="39.453125" style="52" customWidth="1"/>
    <col min="3" max="3" width="18" style="52" bestFit="1" customWidth="1"/>
    <col min="4" max="4" width="13.6328125" style="52" bestFit="1" customWidth="1"/>
    <col min="5" max="5" width="27.453125" style="52" bestFit="1" customWidth="1"/>
    <col min="6" max="16384" width="9.08984375" style="52"/>
  </cols>
  <sheetData>
    <row r="1" spans="1:5" x14ac:dyDescent="0.5">
      <c r="A1" s="160" t="s">
        <v>66</v>
      </c>
      <c r="B1" s="161"/>
      <c r="C1" s="161"/>
      <c r="D1" s="161"/>
      <c r="E1" s="162"/>
    </row>
    <row r="2" spans="1:5" ht="22" x14ac:dyDescent="0.6">
      <c r="A2" s="163" t="s">
        <v>67</v>
      </c>
      <c r="B2" s="164"/>
      <c r="C2" s="164"/>
      <c r="D2" s="164"/>
      <c r="E2" s="165"/>
    </row>
    <row r="3" spans="1:5" x14ac:dyDescent="0.5">
      <c r="A3" s="166" t="s">
        <v>51</v>
      </c>
      <c r="B3" s="167"/>
      <c r="C3" s="167"/>
      <c r="D3" s="167"/>
      <c r="E3" s="168"/>
    </row>
    <row r="4" spans="1:5" ht="30" customHeight="1" thickBot="1" x14ac:dyDescent="0.55000000000000004">
      <c r="A4" s="169" t="s">
        <v>69</v>
      </c>
      <c r="B4" s="170"/>
      <c r="C4" s="170"/>
      <c r="D4" s="171"/>
      <c r="E4" s="172"/>
    </row>
    <row r="5" spans="1:5" s="25" customFormat="1" ht="18.5" x14ac:dyDescent="0.45">
      <c r="A5" s="155"/>
      <c r="B5" s="175" t="s">
        <v>36</v>
      </c>
      <c r="C5" s="176"/>
      <c r="D5" s="173" t="s">
        <v>37</v>
      </c>
      <c r="E5" s="157">
        <v>46199</v>
      </c>
    </row>
    <row r="6" spans="1:5" s="25" customFormat="1" ht="19" thickBot="1" x14ac:dyDescent="0.5">
      <c r="A6" s="156"/>
      <c r="B6" s="177" t="s">
        <v>85</v>
      </c>
      <c r="C6" s="178"/>
      <c r="D6" s="174"/>
      <c r="E6" s="158"/>
    </row>
    <row r="7" spans="1:5" s="25" customFormat="1" ht="34.25" customHeight="1" thickBot="1" x14ac:dyDescent="0.5">
      <c r="A7" s="102" t="s">
        <v>93</v>
      </c>
      <c r="B7" s="159"/>
      <c r="C7" s="159"/>
      <c r="D7" s="103"/>
      <c r="E7" s="104"/>
    </row>
    <row r="8" spans="1:5" s="20" customFormat="1" ht="21" customHeight="1" thickBot="1" x14ac:dyDescent="0.4">
      <c r="A8" s="54" t="s">
        <v>53</v>
      </c>
      <c r="B8" s="55" t="s">
        <v>54</v>
      </c>
      <c r="C8" s="56" t="s">
        <v>55</v>
      </c>
      <c r="D8" s="56" t="s">
        <v>56</v>
      </c>
      <c r="E8" s="56" t="s">
        <v>57</v>
      </c>
    </row>
    <row r="9" spans="1:5" s="25" customFormat="1" ht="19" thickBot="1" x14ac:dyDescent="0.5">
      <c r="A9" s="152" t="s">
        <v>61</v>
      </c>
      <c r="B9" s="153"/>
      <c r="C9" s="153"/>
      <c r="D9" s="153"/>
      <c r="E9" s="154"/>
    </row>
    <row r="10" spans="1:5" s="25" customFormat="1" ht="19" thickBot="1" x14ac:dyDescent="0.5">
      <c r="A10" s="57"/>
      <c r="B10" s="58" t="s">
        <v>63</v>
      </c>
      <c r="C10" s="59">
        <f>HS!F20</f>
        <v>299055</v>
      </c>
      <c r="D10" s="59">
        <f>C10*0.28</f>
        <v>83735.400000000009</v>
      </c>
      <c r="E10" s="59">
        <f>C10+D10</f>
        <v>382790.40000000002</v>
      </c>
    </row>
    <row r="11" spans="1:5" s="25" customFormat="1" ht="19" thickBot="1" x14ac:dyDescent="0.5">
      <c r="A11" s="152" t="s">
        <v>62</v>
      </c>
      <c r="B11" s="153"/>
      <c r="C11" s="153"/>
      <c r="D11" s="153"/>
      <c r="E11" s="154"/>
    </row>
    <row r="12" spans="1:5" s="25" customFormat="1" ht="19" thickBot="1" x14ac:dyDescent="0.5">
      <c r="A12" s="60"/>
      <c r="B12" s="58" t="s">
        <v>64</v>
      </c>
      <c r="C12" s="61">
        <f>LS!G31</f>
        <v>129785.5</v>
      </c>
      <c r="D12" s="61">
        <f>C12*0.18</f>
        <v>23361.39</v>
      </c>
      <c r="E12" s="61">
        <f>C12+D12</f>
        <v>153146.89000000001</v>
      </c>
    </row>
    <row r="13" spans="1:5" s="25" customFormat="1" ht="19" thickBot="1" x14ac:dyDescent="0.5">
      <c r="A13" s="62"/>
      <c r="B13" s="63" t="s">
        <v>65</v>
      </c>
      <c r="C13" s="64">
        <f>C12+C10</f>
        <v>428840.5</v>
      </c>
      <c r="D13" s="64">
        <f>D12+D10</f>
        <v>107096.79000000001</v>
      </c>
      <c r="E13" s="64">
        <f>E12+E10</f>
        <v>535937.29</v>
      </c>
    </row>
    <row r="14" spans="1:5" s="25" customFormat="1" ht="18.5" x14ac:dyDescent="0.45"/>
    <row r="15" spans="1:5" x14ac:dyDescent="0.5">
      <c r="E15" s="53"/>
    </row>
  </sheetData>
  <mergeCells count="12">
    <mergeCell ref="A1:E1"/>
    <mergeCell ref="A2:E2"/>
    <mergeCell ref="A3:E3"/>
    <mergeCell ref="A4:E4"/>
    <mergeCell ref="D5:D6"/>
    <mergeCell ref="B5:C5"/>
    <mergeCell ref="B6:C6"/>
    <mergeCell ref="A11:E11"/>
    <mergeCell ref="A9:E9"/>
    <mergeCell ref="A5:A6"/>
    <mergeCell ref="E5:E6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"/>
  <sheetViews>
    <sheetView showGridLines="0" zoomScale="92" zoomScaleNormal="92" workbookViewId="0">
      <selection activeCell="E17" sqref="E17"/>
    </sheetView>
  </sheetViews>
  <sheetFormatPr defaultColWidth="9.36328125" defaultRowHeight="14.5" x14ac:dyDescent="0.35"/>
  <cols>
    <col min="1" max="1" width="8.36328125" customWidth="1"/>
    <col min="2" max="2" width="106.90625" customWidth="1"/>
    <col min="3" max="3" width="6.453125" customWidth="1"/>
    <col min="4" max="4" width="9" style="2" customWidth="1"/>
    <col min="5" max="5" width="14.08984375" style="3" bestFit="1" customWidth="1"/>
    <col min="6" max="6" width="18.54296875" style="4" bestFit="1" customWidth="1"/>
    <col min="7" max="7" width="13.90625" bestFit="1" customWidth="1"/>
    <col min="8" max="19" width="9.36328125" customWidth="1"/>
  </cols>
  <sheetData>
    <row r="1" spans="1:6" ht="25" x14ac:dyDescent="0.5">
      <c r="A1" s="108" t="s">
        <v>66</v>
      </c>
      <c r="B1" s="109"/>
      <c r="C1" s="109"/>
      <c r="D1" s="109"/>
      <c r="E1" s="109"/>
      <c r="F1" s="110"/>
    </row>
    <row r="2" spans="1:6" ht="27.5" x14ac:dyDescent="0.75">
      <c r="A2" s="129" t="s">
        <v>67</v>
      </c>
      <c r="B2" s="130"/>
      <c r="C2" s="130"/>
      <c r="D2" s="130"/>
      <c r="E2" s="130"/>
      <c r="F2" s="131"/>
    </row>
    <row r="3" spans="1:6" x14ac:dyDescent="0.35">
      <c r="A3" s="193" t="s">
        <v>51</v>
      </c>
      <c r="B3" s="194"/>
      <c r="C3" s="194"/>
      <c r="D3" s="194"/>
      <c r="E3" s="194"/>
      <c r="F3" s="195"/>
    </row>
    <row r="4" spans="1:6" ht="15" thickBot="1" x14ac:dyDescent="0.4">
      <c r="A4" s="196" t="s">
        <v>69</v>
      </c>
      <c r="B4" s="197"/>
      <c r="C4" s="197"/>
      <c r="D4" s="197"/>
      <c r="E4" s="197"/>
      <c r="F4" s="198"/>
    </row>
    <row r="5" spans="1:6" ht="18.5" x14ac:dyDescent="0.35">
      <c r="A5" s="199"/>
      <c r="B5" s="7" t="s">
        <v>36</v>
      </c>
      <c r="C5" s="203" t="s">
        <v>37</v>
      </c>
      <c r="D5" s="204"/>
      <c r="E5" s="157">
        <f>Summary!E5</f>
        <v>46199</v>
      </c>
      <c r="F5" s="201"/>
    </row>
    <row r="6" spans="1:6" ht="19" thickBot="1" x14ac:dyDescent="0.4">
      <c r="A6" s="200"/>
      <c r="B6" s="8" t="str">
        <f>Summary!B6</f>
        <v>GONG &amp; MIGOES SPEACIALITY BANDRA</v>
      </c>
      <c r="C6" s="205"/>
      <c r="D6" s="206"/>
      <c r="E6" s="158"/>
      <c r="F6" s="202"/>
    </row>
    <row r="7" spans="1:6" ht="16" thickBot="1" x14ac:dyDescent="0.4">
      <c r="A7" s="182" t="str">
        <f>Summary!A7</f>
        <v>Site Address: -  8TH Floor, Mansionz One, 400 050, Linking Rd, Bandra (West, Mumbai, Maharashtra 400050</v>
      </c>
      <c r="B7" s="183"/>
      <c r="C7" s="183"/>
      <c r="D7" s="183"/>
      <c r="E7" s="183"/>
      <c r="F7" s="184"/>
    </row>
    <row r="8" spans="1:6" ht="15" thickBot="1" x14ac:dyDescent="0.4">
      <c r="A8" s="179" t="s">
        <v>0</v>
      </c>
      <c r="B8" s="180"/>
      <c r="C8" s="180"/>
      <c r="D8" s="180"/>
      <c r="E8" s="180"/>
      <c r="F8" s="181"/>
    </row>
    <row r="9" spans="1:6" ht="15" thickBot="1" x14ac:dyDescent="0.4">
      <c r="A9" s="187" t="s">
        <v>1</v>
      </c>
      <c r="B9" s="188"/>
      <c r="C9" s="188"/>
      <c r="D9" s="188"/>
      <c r="E9" s="188"/>
      <c r="F9" s="189"/>
    </row>
    <row r="10" spans="1:6" ht="16" thickBot="1" x14ac:dyDescent="0.4">
      <c r="A10" s="9" t="s">
        <v>11</v>
      </c>
      <c r="B10" s="5" t="s">
        <v>2</v>
      </c>
      <c r="C10" s="5" t="s">
        <v>3</v>
      </c>
      <c r="D10" s="5" t="s">
        <v>4</v>
      </c>
      <c r="E10" s="5" t="s">
        <v>5</v>
      </c>
      <c r="F10" s="6" t="s">
        <v>6</v>
      </c>
    </row>
    <row r="11" spans="1:6" ht="19.5" customHeight="1" thickBot="1" x14ac:dyDescent="0.4">
      <c r="A11" s="190" t="s">
        <v>30</v>
      </c>
      <c r="B11" s="191"/>
      <c r="C11" s="191"/>
      <c r="D11" s="191"/>
      <c r="E11" s="191"/>
      <c r="F11" s="192"/>
    </row>
    <row r="12" spans="1:6" ht="15.5" x14ac:dyDescent="0.35">
      <c r="A12" s="17" t="s">
        <v>15</v>
      </c>
      <c r="B12" s="43" t="s">
        <v>29</v>
      </c>
      <c r="C12" s="44"/>
      <c r="D12" s="44"/>
      <c r="E12" s="48"/>
      <c r="F12" s="45"/>
    </row>
    <row r="13" spans="1:6" ht="15.5" x14ac:dyDescent="0.35">
      <c r="A13" s="65" t="s">
        <v>72</v>
      </c>
      <c r="B13" s="46" t="s">
        <v>86</v>
      </c>
      <c r="C13" s="47" t="s">
        <v>7</v>
      </c>
      <c r="D13" s="47">
        <v>1</v>
      </c>
      <c r="E13" s="48">
        <v>132340</v>
      </c>
      <c r="F13" s="48">
        <f t="shared" ref="F13" si="0">D13*E13</f>
        <v>132340</v>
      </c>
    </row>
    <row r="14" spans="1:6" ht="15.5" x14ac:dyDescent="0.35">
      <c r="A14" s="65"/>
      <c r="B14" s="46"/>
      <c r="C14" s="47"/>
      <c r="D14" s="47"/>
      <c r="E14" s="48"/>
      <c r="F14" s="48"/>
    </row>
    <row r="15" spans="1:6" ht="15.5" x14ac:dyDescent="0.35">
      <c r="A15" s="15" t="s">
        <v>19</v>
      </c>
      <c r="B15" s="49" t="s">
        <v>20</v>
      </c>
      <c r="C15" s="50"/>
      <c r="D15" s="50"/>
      <c r="E15" s="48"/>
      <c r="F15" s="48"/>
    </row>
    <row r="16" spans="1:6" ht="15.5" x14ac:dyDescent="0.35">
      <c r="A16" s="16">
        <v>1</v>
      </c>
      <c r="B16" s="51" t="s">
        <v>76</v>
      </c>
      <c r="C16" s="34" t="s">
        <v>7</v>
      </c>
      <c r="D16" s="34">
        <v>2</v>
      </c>
      <c r="E16" s="48">
        <v>61360</v>
      </c>
      <c r="F16" s="48">
        <f t="shared" ref="F16" si="1">D16*E16</f>
        <v>122720</v>
      </c>
    </row>
    <row r="17" spans="1:6" ht="15.5" x14ac:dyDescent="0.35">
      <c r="A17" s="16">
        <v>2</v>
      </c>
      <c r="B17" s="51" t="s">
        <v>87</v>
      </c>
      <c r="C17" s="34" t="s">
        <v>7</v>
      </c>
      <c r="D17" s="34">
        <v>1</v>
      </c>
      <c r="E17" s="48">
        <v>33995</v>
      </c>
      <c r="F17" s="48">
        <f t="shared" ref="F17" si="2">D17*E17</f>
        <v>33995</v>
      </c>
    </row>
    <row r="18" spans="1:6" ht="15.5" x14ac:dyDescent="0.35">
      <c r="A18" s="16"/>
      <c r="B18" s="67"/>
      <c r="C18" s="68"/>
      <c r="D18" s="68"/>
      <c r="E18" s="48"/>
      <c r="F18" s="48"/>
    </row>
    <row r="19" spans="1:6" ht="16" thickBot="1" x14ac:dyDescent="0.4">
      <c r="A19" s="72" t="s">
        <v>24</v>
      </c>
      <c r="B19" s="70" t="s">
        <v>39</v>
      </c>
      <c r="C19" s="71" t="s">
        <v>7</v>
      </c>
      <c r="D19" s="71">
        <v>2</v>
      </c>
      <c r="E19" s="48">
        <v>5000</v>
      </c>
      <c r="F19" s="66">
        <f t="shared" ref="F19" si="3">D19*E19</f>
        <v>10000</v>
      </c>
    </row>
    <row r="20" spans="1:6" ht="19" thickBot="1" x14ac:dyDescent="0.4">
      <c r="A20" s="185" t="s">
        <v>8</v>
      </c>
      <c r="B20" s="186"/>
      <c r="C20" s="186"/>
      <c r="D20" s="186"/>
      <c r="E20" s="186"/>
      <c r="F20" s="28">
        <f>SUM(F13:F19)</f>
        <v>299055</v>
      </c>
    </row>
    <row r="21" spans="1:6" ht="19" thickBot="1" x14ac:dyDescent="0.4">
      <c r="A21" s="146" t="s">
        <v>73</v>
      </c>
      <c r="B21" s="147"/>
      <c r="C21" s="147"/>
      <c r="D21" s="147"/>
      <c r="E21" s="147"/>
      <c r="F21" s="29">
        <f>F20*18%</f>
        <v>53829.9</v>
      </c>
    </row>
    <row r="22" spans="1:6" ht="19" thickBot="1" x14ac:dyDescent="0.4">
      <c r="A22" s="146" t="s">
        <v>9</v>
      </c>
      <c r="B22" s="147"/>
      <c r="C22" s="147"/>
      <c r="D22" s="147"/>
      <c r="E22" s="147"/>
      <c r="F22" s="30">
        <f>SUM(F20:F21)</f>
        <v>352884.9</v>
      </c>
    </row>
    <row r="23" spans="1:6" ht="15.5" x14ac:dyDescent="0.35">
      <c r="A23" s="20"/>
      <c r="B23" s="20"/>
      <c r="C23" s="20"/>
      <c r="D23" s="21"/>
      <c r="E23" s="22"/>
      <c r="F23" s="23"/>
    </row>
  </sheetData>
  <mergeCells count="15">
    <mergeCell ref="A1:F1"/>
    <mergeCell ref="A3:F3"/>
    <mergeCell ref="A4:F4"/>
    <mergeCell ref="A5:A6"/>
    <mergeCell ref="E5:E6"/>
    <mergeCell ref="F5:F6"/>
    <mergeCell ref="C5:D6"/>
    <mergeCell ref="A2:F2"/>
    <mergeCell ref="A8:F8"/>
    <mergeCell ref="A7:F7"/>
    <mergeCell ref="A20:E20"/>
    <mergeCell ref="A21:E21"/>
    <mergeCell ref="A22:E22"/>
    <mergeCell ref="A9:F9"/>
    <mergeCell ref="A11:F11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5"/>
  <sheetViews>
    <sheetView showGridLines="0" zoomScale="85" zoomScaleNormal="85" workbookViewId="0">
      <selection activeCell="G33" sqref="G33"/>
    </sheetView>
  </sheetViews>
  <sheetFormatPr defaultColWidth="9.36328125" defaultRowHeight="14.5" x14ac:dyDescent="0.35"/>
  <cols>
    <col min="1" max="1" width="3.36328125" customWidth="1"/>
    <col min="2" max="2" width="8.36328125" customWidth="1"/>
    <col min="3" max="3" width="98.36328125" bestFit="1" customWidth="1"/>
    <col min="4" max="4" width="6.453125" customWidth="1"/>
    <col min="5" max="5" width="9" style="2" customWidth="1"/>
    <col min="6" max="6" width="13.6328125" style="3" bestFit="1" customWidth="1"/>
    <col min="7" max="7" width="18.54296875" style="4" bestFit="1" customWidth="1"/>
    <col min="8" max="8" width="7.36328125" customWidth="1"/>
    <col min="10" max="10" width="12.36328125" bestFit="1" customWidth="1"/>
  </cols>
  <sheetData>
    <row r="1" spans="2:13" ht="25" x14ac:dyDescent="0.5">
      <c r="B1" s="108" t="s">
        <v>66</v>
      </c>
      <c r="C1" s="109"/>
      <c r="D1" s="109"/>
      <c r="E1" s="109"/>
      <c r="F1" s="109"/>
      <c r="G1" s="110"/>
    </row>
    <row r="2" spans="2:13" ht="27.5" x14ac:dyDescent="0.75">
      <c r="B2" s="129" t="s">
        <v>67</v>
      </c>
      <c r="C2" s="130"/>
      <c r="D2" s="130"/>
      <c r="E2" s="130"/>
      <c r="F2" s="130"/>
      <c r="G2" s="131"/>
    </row>
    <row r="3" spans="2:13" x14ac:dyDescent="0.35">
      <c r="B3" s="111" t="s">
        <v>51</v>
      </c>
      <c r="C3" s="112"/>
      <c r="D3" s="112"/>
      <c r="E3" s="112"/>
      <c r="F3" s="112"/>
      <c r="G3" s="113"/>
    </row>
    <row r="4" spans="2:13" ht="15" thickBot="1" x14ac:dyDescent="0.4">
      <c r="B4" s="114" t="s">
        <v>69</v>
      </c>
      <c r="C4" s="115"/>
      <c r="D4" s="115"/>
      <c r="E4" s="115"/>
      <c r="F4" s="115"/>
      <c r="G4" s="116"/>
    </row>
    <row r="5" spans="2:13" ht="18.75" customHeight="1" x14ac:dyDescent="0.35">
      <c r="B5" s="117"/>
      <c r="C5" s="7" t="s">
        <v>36</v>
      </c>
      <c r="D5" s="123" t="s">
        <v>37</v>
      </c>
      <c r="E5" s="124"/>
      <c r="F5" s="119">
        <f>HS!E5</f>
        <v>46199</v>
      </c>
      <c r="G5" s="121"/>
    </row>
    <row r="6" spans="2:13" ht="19.5" customHeight="1" thickBot="1" x14ac:dyDescent="0.4">
      <c r="B6" s="118"/>
      <c r="C6" s="8" t="str">
        <f>HS!B6</f>
        <v>GONG &amp; MIGOES SPEACIALITY BANDRA</v>
      </c>
      <c r="D6" s="125"/>
      <c r="E6" s="126"/>
      <c r="F6" s="120"/>
      <c r="G6" s="122"/>
    </row>
    <row r="7" spans="2:13" ht="19" thickBot="1" x14ac:dyDescent="0.4">
      <c r="B7" s="102" t="str">
        <f>HS!A7</f>
        <v>Site Address: -  8TH Floor, Mansionz One, 400 050, Linking Rd, Bandra (West, Mumbai, Maharashtra 400050</v>
      </c>
      <c r="C7" s="103"/>
      <c r="D7" s="103"/>
      <c r="E7" s="103"/>
      <c r="F7" s="103"/>
      <c r="G7" s="104"/>
    </row>
    <row r="8" spans="2:13" ht="16" thickBot="1" x14ac:dyDescent="0.4">
      <c r="B8" s="105" t="s">
        <v>0</v>
      </c>
      <c r="C8" s="106"/>
      <c r="D8" s="106"/>
      <c r="E8" s="106"/>
      <c r="F8" s="106"/>
      <c r="G8" s="107"/>
    </row>
    <row r="9" spans="2:13" s="1" customFormat="1" ht="16" thickBot="1" x14ac:dyDescent="0.4">
      <c r="B9" s="141" t="s">
        <v>10</v>
      </c>
      <c r="C9" s="142"/>
      <c r="D9" s="142"/>
      <c r="E9" s="142"/>
      <c r="F9" s="142"/>
      <c r="G9" s="143"/>
      <c r="I9"/>
      <c r="J9"/>
      <c r="K9"/>
      <c r="L9"/>
    </row>
    <row r="10" spans="2:13" s="1" customFormat="1" ht="16" thickBot="1" x14ac:dyDescent="0.4">
      <c r="B10" s="9" t="s">
        <v>11</v>
      </c>
      <c r="C10" s="10" t="s">
        <v>12</v>
      </c>
      <c r="D10" s="10" t="s">
        <v>13</v>
      </c>
      <c r="E10" s="11" t="s">
        <v>4</v>
      </c>
      <c r="F10" s="11" t="s">
        <v>5</v>
      </c>
      <c r="G10" s="12" t="s">
        <v>6</v>
      </c>
      <c r="I10"/>
      <c r="J10"/>
      <c r="K10"/>
      <c r="L10"/>
    </row>
    <row r="11" spans="2:13" ht="15.5" x14ac:dyDescent="0.35">
      <c r="B11" s="74" t="s">
        <v>15</v>
      </c>
      <c r="C11" s="75" t="s">
        <v>35</v>
      </c>
      <c r="D11" s="76"/>
      <c r="E11" s="76"/>
      <c r="F11" s="76"/>
      <c r="G11" s="77"/>
      <c r="M11" s="1"/>
    </row>
    <row r="12" spans="2:13" ht="15.5" x14ac:dyDescent="0.35">
      <c r="B12" s="69">
        <v>1</v>
      </c>
      <c r="C12" s="46" t="s">
        <v>91</v>
      </c>
      <c r="D12" s="47" t="s">
        <v>7</v>
      </c>
      <c r="E12" s="47">
        <v>1</v>
      </c>
      <c r="F12" s="35">
        <v>6500</v>
      </c>
      <c r="G12" s="18">
        <f>F12*E12</f>
        <v>6500</v>
      </c>
      <c r="M12" s="1"/>
    </row>
    <row r="13" spans="2:13" ht="15.5" x14ac:dyDescent="0.35">
      <c r="B13" s="78" t="s">
        <v>19</v>
      </c>
      <c r="C13" s="79" t="s">
        <v>22</v>
      </c>
      <c r="D13" s="80"/>
      <c r="E13" s="80"/>
      <c r="F13" s="81"/>
      <c r="G13" s="82"/>
      <c r="M13" s="1"/>
    </row>
    <row r="14" spans="2:13" ht="15.5" x14ac:dyDescent="0.35">
      <c r="B14" s="69">
        <v>3</v>
      </c>
      <c r="C14" s="51" t="s">
        <v>80</v>
      </c>
      <c r="D14" s="37" t="s">
        <v>16</v>
      </c>
      <c r="E14" s="34">
        <v>2</v>
      </c>
      <c r="F14" s="40">
        <v>2850</v>
      </c>
      <c r="G14" s="18">
        <f t="shared" ref="G14:G16" si="0">F14*E14</f>
        <v>5700</v>
      </c>
      <c r="M14" s="1"/>
    </row>
    <row r="15" spans="2:13" ht="15.5" x14ac:dyDescent="0.35">
      <c r="B15" s="69">
        <v>6</v>
      </c>
      <c r="C15" s="51" t="s">
        <v>92</v>
      </c>
      <c r="D15" s="37" t="s">
        <v>16</v>
      </c>
      <c r="E15" s="34">
        <v>1</v>
      </c>
      <c r="F15" s="40">
        <v>1650</v>
      </c>
      <c r="G15" s="18">
        <f t="shared" si="0"/>
        <v>1650</v>
      </c>
      <c r="M15" s="1"/>
    </row>
    <row r="16" spans="2:13" ht="15.5" x14ac:dyDescent="0.35">
      <c r="B16" s="83" t="s">
        <v>24</v>
      </c>
      <c r="C16" s="84" t="s">
        <v>40</v>
      </c>
      <c r="D16" s="85" t="s">
        <v>16</v>
      </c>
      <c r="E16" s="86">
        <f>HS!D19</f>
        <v>2</v>
      </c>
      <c r="F16" s="87">
        <v>550</v>
      </c>
      <c r="G16" s="88">
        <f t="shared" si="0"/>
        <v>1100</v>
      </c>
      <c r="M16" s="1"/>
    </row>
    <row r="17" spans="2:13" ht="31" x14ac:dyDescent="0.35">
      <c r="B17" s="83" t="s">
        <v>38</v>
      </c>
      <c r="C17" s="89" t="s">
        <v>77</v>
      </c>
      <c r="D17" s="85" t="s">
        <v>78</v>
      </c>
      <c r="E17" s="86">
        <v>6</v>
      </c>
      <c r="F17" s="87">
        <v>550</v>
      </c>
      <c r="G17" s="88">
        <f t="shared" ref="G17" si="1">F17*E17</f>
        <v>3300</v>
      </c>
      <c r="M17" s="1"/>
    </row>
    <row r="18" spans="2:13" ht="15.5" x14ac:dyDescent="0.35">
      <c r="B18" s="90" t="s">
        <v>25</v>
      </c>
      <c r="C18" s="91" t="s">
        <v>23</v>
      </c>
      <c r="D18" s="85"/>
      <c r="E18" s="86"/>
      <c r="F18" s="87"/>
      <c r="G18" s="88"/>
      <c r="M18" s="1"/>
    </row>
    <row r="19" spans="2:13" ht="15.5" x14ac:dyDescent="0.35">
      <c r="B19" s="16">
        <v>1</v>
      </c>
      <c r="C19" s="41" t="s">
        <v>50</v>
      </c>
      <c r="D19" s="19" t="s">
        <v>14</v>
      </c>
      <c r="E19" s="38">
        <v>30</v>
      </c>
      <c r="F19" s="33">
        <v>2000</v>
      </c>
      <c r="G19" s="18">
        <f t="shared" ref="G19" si="2">F19*E19</f>
        <v>60000</v>
      </c>
      <c r="M19" s="1"/>
    </row>
    <row r="20" spans="2:13" ht="15.5" x14ac:dyDescent="0.35">
      <c r="B20" s="90" t="s">
        <v>27</v>
      </c>
      <c r="C20" s="92" t="s">
        <v>33</v>
      </c>
      <c r="D20" s="93"/>
      <c r="E20" s="94"/>
      <c r="F20" s="95"/>
      <c r="G20" s="88"/>
      <c r="M20" s="1"/>
    </row>
    <row r="21" spans="2:13" ht="15.5" x14ac:dyDescent="0.35">
      <c r="B21" s="16">
        <v>1</v>
      </c>
      <c r="C21" s="42" t="s">
        <v>75</v>
      </c>
      <c r="D21" s="19" t="s">
        <v>14</v>
      </c>
      <c r="E21" s="38">
        <f>E19*1.165</f>
        <v>34.950000000000003</v>
      </c>
      <c r="F21" s="33">
        <v>190</v>
      </c>
      <c r="G21" s="18">
        <f t="shared" ref="G21:G22" si="3">F21*E21</f>
        <v>6640.5000000000009</v>
      </c>
      <c r="M21" s="1"/>
    </row>
    <row r="22" spans="2:13" ht="15.5" x14ac:dyDescent="0.35">
      <c r="B22" s="16">
        <v>2</v>
      </c>
      <c r="C22" s="42" t="s">
        <v>74</v>
      </c>
      <c r="D22" s="19" t="s">
        <v>14</v>
      </c>
      <c r="E22" s="38">
        <f>SUM(E14:E15)*1.5</f>
        <v>4.5</v>
      </c>
      <c r="F22" s="33">
        <v>210</v>
      </c>
      <c r="G22" s="18">
        <f t="shared" si="3"/>
        <v>945</v>
      </c>
      <c r="M22" s="1"/>
    </row>
    <row r="23" spans="2:13" ht="15.5" x14ac:dyDescent="0.35">
      <c r="B23" s="90" t="s">
        <v>28</v>
      </c>
      <c r="C23" s="92" t="s">
        <v>34</v>
      </c>
      <c r="D23" s="93"/>
      <c r="E23" s="94"/>
      <c r="F23" s="95"/>
      <c r="G23" s="96"/>
      <c r="M23" s="1"/>
    </row>
    <row r="24" spans="2:13" ht="15.5" x14ac:dyDescent="0.35">
      <c r="B24" s="16">
        <v>1</v>
      </c>
      <c r="C24" s="36" t="s">
        <v>81</v>
      </c>
      <c r="D24" s="19" t="s">
        <v>14</v>
      </c>
      <c r="E24" s="38">
        <v>10</v>
      </c>
      <c r="F24" s="33">
        <v>220</v>
      </c>
      <c r="G24" s="18">
        <f t="shared" ref="G24:G30" si="4">F24*E24</f>
        <v>2200</v>
      </c>
      <c r="M24" s="1"/>
    </row>
    <row r="25" spans="2:13" ht="15.5" x14ac:dyDescent="0.35">
      <c r="B25" s="16"/>
      <c r="C25" s="101" t="s">
        <v>84</v>
      </c>
      <c r="D25" s="19"/>
      <c r="E25" s="38"/>
      <c r="F25" s="33"/>
      <c r="G25" s="18"/>
      <c r="M25" s="1"/>
    </row>
    <row r="26" spans="2:13" ht="15.5" x14ac:dyDescent="0.35">
      <c r="B26" s="73">
        <v>3</v>
      </c>
      <c r="C26" s="39" t="s">
        <v>70</v>
      </c>
      <c r="D26" s="37" t="s">
        <v>16</v>
      </c>
      <c r="E26" s="38">
        <v>1</v>
      </c>
      <c r="F26" s="33">
        <v>7500</v>
      </c>
      <c r="G26" s="18">
        <f t="shared" si="4"/>
        <v>7500</v>
      </c>
    </row>
    <row r="27" spans="2:13" ht="15.5" x14ac:dyDescent="0.35">
      <c r="B27" s="97" t="s">
        <v>88</v>
      </c>
      <c r="C27" s="98" t="s">
        <v>32</v>
      </c>
      <c r="D27" s="99" t="s">
        <v>31</v>
      </c>
      <c r="E27" s="94">
        <v>4</v>
      </c>
      <c r="F27" s="95">
        <v>1500</v>
      </c>
      <c r="G27" s="88">
        <f t="shared" si="4"/>
        <v>6000</v>
      </c>
    </row>
    <row r="28" spans="2:13" ht="15.5" x14ac:dyDescent="0.35">
      <c r="B28" s="100" t="s">
        <v>83</v>
      </c>
      <c r="C28" s="92" t="s">
        <v>79</v>
      </c>
      <c r="D28" s="99" t="s">
        <v>21</v>
      </c>
      <c r="E28" s="86">
        <v>1</v>
      </c>
      <c r="F28" s="95">
        <v>11250</v>
      </c>
      <c r="G28" s="88">
        <f t="shared" si="4"/>
        <v>11250</v>
      </c>
    </row>
    <row r="29" spans="2:13" ht="15.5" x14ac:dyDescent="0.35">
      <c r="B29" s="100" t="s">
        <v>82</v>
      </c>
      <c r="C29" s="98" t="s">
        <v>90</v>
      </c>
      <c r="D29" s="99" t="s">
        <v>21</v>
      </c>
      <c r="E29" s="86">
        <v>1</v>
      </c>
      <c r="F29" s="95">
        <v>13500</v>
      </c>
      <c r="G29" s="88">
        <f t="shared" si="4"/>
        <v>13500</v>
      </c>
    </row>
    <row r="30" spans="2:13" ht="16" thickBot="1" x14ac:dyDescent="0.4">
      <c r="B30" s="100" t="s">
        <v>89</v>
      </c>
      <c r="C30" s="92" t="s">
        <v>26</v>
      </c>
      <c r="D30" s="99" t="s">
        <v>21</v>
      </c>
      <c r="E30" s="86">
        <v>1</v>
      </c>
      <c r="F30" s="95">
        <v>3500</v>
      </c>
      <c r="G30" s="88">
        <f t="shared" si="4"/>
        <v>3500</v>
      </c>
    </row>
    <row r="31" spans="2:13" ht="19" thickBot="1" x14ac:dyDescent="0.4">
      <c r="B31" s="144" t="s">
        <v>17</v>
      </c>
      <c r="C31" s="145"/>
      <c r="D31" s="145"/>
      <c r="E31" s="145"/>
      <c r="F31" s="145"/>
      <c r="G31" s="31">
        <f>SUM(G12:G30)</f>
        <v>129785.5</v>
      </c>
    </row>
    <row r="32" spans="2:13" ht="19" thickBot="1" x14ac:dyDescent="0.4">
      <c r="B32" s="146" t="s">
        <v>71</v>
      </c>
      <c r="C32" s="147"/>
      <c r="D32" s="147"/>
      <c r="E32" s="147"/>
      <c r="F32" s="148"/>
      <c r="G32" s="32">
        <f>G31*18%</f>
        <v>23361.39</v>
      </c>
    </row>
    <row r="33" spans="2:7" ht="19" thickBot="1" x14ac:dyDescent="0.4">
      <c r="B33" s="149" t="s">
        <v>18</v>
      </c>
      <c r="C33" s="150"/>
      <c r="D33" s="150"/>
      <c r="E33" s="150"/>
      <c r="F33" s="151"/>
      <c r="G33" s="32">
        <f>SUM(G31:G32)</f>
        <v>153146.89000000001</v>
      </c>
    </row>
    <row r="34" spans="2:7" ht="16" thickBot="1" x14ac:dyDescent="0.4">
      <c r="B34" s="20"/>
      <c r="C34" s="20"/>
      <c r="D34" s="20"/>
      <c r="E34" s="21"/>
      <c r="F34" s="22"/>
      <c r="G34" s="23"/>
    </row>
    <row r="35" spans="2:7" ht="16" thickBot="1" x14ac:dyDescent="0.4">
      <c r="B35" s="134" t="s">
        <v>41</v>
      </c>
      <c r="C35" s="135"/>
      <c r="D35" s="135"/>
      <c r="E35" s="135"/>
      <c r="F35" s="135"/>
      <c r="G35" s="136"/>
    </row>
    <row r="36" spans="2:7" ht="15.5" x14ac:dyDescent="0.35">
      <c r="B36" s="14">
        <v>1</v>
      </c>
      <c r="C36" s="137" t="s">
        <v>42</v>
      </c>
      <c r="D36" s="137"/>
      <c r="E36" s="137"/>
      <c r="F36" s="137"/>
      <c r="G36" s="138"/>
    </row>
    <row r="37" spans="2:7" ht="15.5" x14ac:dyDescent="0.35">
      <c r="B37" s="13">
        <v>2</v>
      </c>
      <c r="C37" s="139" t="s">
        <v>43</v>
      </c>
      <c r="D37" s="139"/>
      <c r="E37" s="139"/>
      <c r="F37" s="139"/>
      <c r="G37" s="140"/>
    </row>
    <row r="38" spans="2:7" ht="15.5" x14ac:dyDescent="0.35">
      <c r="B38" s="13">
        <v>3</v>
      </c>
      <c r="C38" s="139" t="s">
        <v>44</v>
      </c>
      <c r="D38" s="139"/>
      <c r="E38" s="139"/>
      <c r="F38" s="139"/>
      <c r="G38" s="140"/>
    </row>
    <row r="39" spans="2:7" ht="15.5" x14ac:dyDescent="0.35">
      <c r="B39" s="13">
        <v>4</v>
      </c>
      <c r="C39" s="139" t="s">
        <v>45</v>
      </c>
      <c r="D39" s="139"/>
      <c r="E39" s="139"/>
      <c r="F39" s="139"/>
      <c r="G39" s="140"/>
    </row>
    <row r="40" spans="2:7" ht="15.5" x14ac:dyDescent="0.35">
      <c r="B40" s="13">
        <v>5</v>
      </c>
      <c r="C40" s="132" t="s">
        <v>46</v>
      </c>
      <c r="D40" s="132"/>
      <c r="E40" s="132"/>
      <c r="F40" s="132"/>
      <c r="G40" s="133"/>
    </row>
    <row r="41" spans="2:7" ht="15.5" x14ac:dyDescent="0.35">
      <c r="B41" s="13">
        <v>6</v>
      </c>
      <c r="C41" s="132" t="s">
        <v>47</v>
      </c>
      <c r="D41" s="132"/>
      <c r="E41" s="132"/>
      <c r="F41" s="132"/>
      <c r="G41" s="133"/>
    </row>
    <row r="42" spans="2:7" ht="15.5" x14ac:dyDescent="0.35">
      <c r="B42" s="13">
        <v>7</v>
      </c>
      <c r="C42" s="132" t="s">
        <v>48</v>
      </c>
      <c r="D42" s="132"/>
      <c r="E42" s="132"/>
      <c r="F42" s="132"/>
      <c r="G42" s="133"/>
    </row>
    <row r="43" spans="2:7" ht="15.5" x14ac:dyDescent="0.35">
      <c r="B43" s="13">
        <v>8</v>
      </c>
      <c r="C43" s="132" t="s">
        <v>49</v>
      </c>
      <c r="D43" s="132"/>
      <c r="E43" s="132"/>
      <c r="F43" s="132"/>
      <c r="G43" s="133"/>
    </row>
    <row r="44" spans="2:7" ht="15.5" x14ac:dyDescent="0.35">
      <c r="B44" s="13">
        <v>9</v>
      </c>
      <c r="C44" s="132" t="s">
        <v>52</v>
      </c>
      <c r="D44" s="132"/>
      <c r="E44" s="132"/>
      <c r="F44" s="132"/>
      <c r="G44" s="133"/>
    </row>
    <row r="45" spans="2:7" ht="16" thickBot="1" x14ac:dyDescent="0.4">
      <c r="B45" s="24">
        <v>10</v>
      </c>
      <c r="C45" s="127" t="s">
        <v>68</v>
      </c>
      <c r="D45" s="127"/>
      <c r="E45" s="127"/>
      <c r="F45" s="127"/>
      <c r="G45" s="128"/>
    </row>
  </sheetData>
  <mergeCells count="25">
    <mergeCell ref="C45:G45"/>
    <mergeCell ref="B2:G2"/>
    <mergeCell ref="C41:G41"/>
    <mergeCell ref="C42:G42"/>
    <mergeCell ref="C43:G43"/>
    <mergeCell ref="C44:G44"/>
    <mergeCell ref="B35:G35"/>
    <mergeCell ref="C36:G36"/>
    <mergeCell ref="C37:G37"/>
    <mergeCell ref="C38:G38"/>
    <mergeCell ref="C39:G39"/>
    <mergeCell ref="C40:G40"/>
    <mergeCell ref="B9:G9"/>
    <mergeCell ref="B31:F31"/>
    <mergeCell ref="B32:F32"/>
    <mergeCell ref="B33:F33"/>
    <mergeCell ref="B7:G7"/>
    <mergeCell ref="B8:G8"/>
    <mergeCell ref="B1:G1"/>
    <mergeCell ref="B3:G3"/>
    <mergeCell ref="B4:G4"/>
    <mergeCell ref="B5:B6"/>
    <mergeCell ref="F5:F6"/>
    <mergeCell ref="G5:G6"/>
    <mergeCell ref="D5:E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3"/>
  <sheetViews>
    <sheetView showGridLines="0" topLeftCell="A2" zoomScaleNormal="100" workbookViewId="0">
      <selection activeCell="C19" sqref="C19:G19"/>
    </sheetView>
  </sheetViews>
  <sheetFormatPr defaultColWidth="9.08984375" defaultRowHeight="14.5" x14ac:dyDescent="0.35"/>
  <cols>
    <col min="1" max="1" width="3.36328125" customWidth="1"/>
    <col min="2" max="2" width="10.08984375" customWidth="1"/>
    <col min="3" max="3" width="78.08984375" customWidth="1"/>
    <col min="4" max="4" width="6.453125" customWidth="1"/>
    <col min="5" max="5" width="9" style="2" customWidth="1"/>
    <col min="6" max="6" width="14.54296875" style="3" bestFit="1" customWidth="1"/>
    <col min="7" max="7" width="14.90625" style="4" bestFit="1" customWidth="1"/>
    <col min="9" max="9" width="12.36328125" bestFit="1" customWidth="1"/>
    <col min="11" max="11" width="9.6328125" bestFit="1" customWidth="1"/>
  </cols>
  <sheetData>
    <row r="1" spans="2:7" ht="25" x14ac:dyDescent="0.5">
      <c r="B1" s="108" t="s">
        <v>66</v>
      </c>
      <c r="C1" s="109"/>
      <c r="D1" s="109"/>
      <c r="E1" s="109"/>
      <c r="F1" s="109"/>
      <c r="G1" s="110"/>
    </row>
    <row r="2" spans="2:7" ht="27.5" x14ac:dyDescent="0.75">
      <c r="B2" s="129" t="s">
        <v>67</v>
      </c>
      <c r="C2" s="130"/>
      <c r="D2" s="130"/>
      <c r="E2" s="130"/>
      <c r="F2" s="130"/>
      <c r="G2" s="131"/>
    </row>
    <row r="3" spans="2:7" x14ac:dyDescent="0.35">
      <c r="B3" s="111" t="s">
        <v>51</v>
      </c>
      <c r="C3" s="112"/>
      <c r="D3" s="112"/>
      <c r="E3" s="112"/>
      <c r="F3" s="112"/>
      <c r="G3" s="113"/>
    </row>
    <row r="4" spans="2:7" ht="15" thickBot="1" x14ac:dyDescent="0.4">
      <c r="B4" s="114" t="s">
        <v>69</v>
      </c>
      <c r="C4" s="115"/>
      <c r="D4" s="115"/>
      <c r="E4" s="115"/>
      <c r="F4" s="115"/>
      <c r="G4" s="116"/>
    </row>
    <row r="5" spans="2:7" ht="18.75" customHeight="1" x14ac:dyDescent="0.35">
      <c r="B5" s="117"/>
      <c r="C5" s="7" t="s">
        <v>36</v>
      </c>
      <c r="D5" s="123" t="s">
        <v>37</v>
      </c>
      <c r="E5" s="124"/>
      <c r="F5" s="119">
        <f>LS!F5</f>
        <v>46199</v>
      </c>
      <c r="G5" s="121"/>
    </row>
    <row r="6" spans="2:7" ht="19.5" customHeight="1" thickBot="1" x14ac:dyDescent="0.4">
      <c r="B6" s="118"/>
      <c r="C6" s="8" t="str">
        <f>LS!C6</f>
        <v>GONG &amp; MIGOES SPEACIALITY BANDRA</v>
      </c>
      <c r="D6" s="125"/>
      <c r="E6" s="126"/>
      <c r="F6" s="120"/>
      <c r="G6" s="122"/>
    </row>
    <row r="7" spans="2:7" ht="36.75" customHeight="1" thickBot="1" x14ac:dyDescent="0.4">
      <c r="B7" s="102" t="str">
        <f>LS!B7</f>
        <v>Site Address: -  8TH Floor, Mansionz One, 400 050, Linking Rd, Bandra (West, Mumbai, Maharashtra 400050</v>
      </c>
      <c r="C7" s="103"/>
      <c r="D7" s="103"/>
      <c r="E7" s="103"/>
      <c r="F7" s="103"/>
      <c r="G7" s="104"/>
    </row>
    <row r="8" spans="2:7" ht="16" thickBot="1" x14ac:dyDescent="0.4">
      <c r="B8" s="210" t="s">
        <v>0</v>
      </c>
      <c r="C8" s="211"/>
      <c r="D8" s="211"/>
      <c r="E8" s="211"/>
      <c r="F8" s="211"/>
      <c r="G8" s="212"/>
    </row>
    <row r="9" spans="2:7" ht="16" thickBot="1" x14ac:dyDescent="0.4">
      <c r="B9" s="213" t="s">
        <v>10</v>
      </c>
      <c r="C9" s="214"/>
      <c r="D9" s="214"/>
      <c r="E9" s="214"/>
      <c r="F9" s="214"/>
      <c r="G9" s="215"/>
    </row>
    <row r="10" spans="2:7" ht="19" thickBot="1" x14ac:dyDescent="0.4">
      <c r="B10" s="216" t="s">
        <v>41</v>
      </c>
      <c r="C10" s="217"/>
      <c r="D10" s="217"/>
      <c r="E10" s="217"/>
      <c r="F10" s="217"/>
      <c r="G10" s="218"/>
    </row>
    <row r="11" spans="2:7" ht="15.5" x14ac:dyDescent="0.35">
      <c r="B11" s="26">
        <v>1</v>
      </c>
      <c r="C11" s="219" t="s">
        <v>58</v>
      </c>
      <c r="D11" s="220"/>
      <c r="E11" s="220"/>
      <c r="F11" s="220"/>
      <c r="G11" s="221"/>
    </row>
    <row r="12" spans="2:7" ht="15.5" x14ac:dyDescent="0.35">
      <c r="B12" s="207">
        <v>2</v>
      </c>
      <c r="C12" s="208" t="s">
        <v>59</v>
      </c>
      <c r="D12" s="208"/>
      <c r="E12" s="208"/>
      <c r="F12" s="208"/>
      <c r="G12" s="209"/>
    </row>
    <row r="13" spans="2:7" ht="15.5" x14ac:dyDescent="0.35">
      <c r="B13" s="207"/>
      <c r="C13" s="208" t="s">
        <v>60</v>
      </c>
      <c r="D13" s="208"/>
      <c r="E13" s="208"/>
      <c r="F13" s="208"/>
      <c r="G13" s="209"/>
    </row>
    <row r="14" spans="2:7" ht="15.5" x14ac:dyDescent="0.35">
      <c r="B14" s="207"/>
      <c r="C14" s="208" t="s">
        <v>94</v>
      </c>
      <c r="D14" s="208"/>
      <c r="E14" s="208"/>
      <c r="F14" s="208"/>
      <c r="G14" s="209"/>
    </row>
    <row r="15" spans="2:7" ht="15.5" x14ac:dyDescent="0.35">
      <c r="B15" s="207"/>
      <c r="C15" s="222" t="s">
        <v>42</v>
      </c>
      <c r="D15" s="137"/>
      <c r="E15" s="137"/>
      <c r="F15" s="137"/>
      <c r="G15" s="138"/>
    </row>
    <row r="16" spans="2:7" ht="15.5" x14ac:dyDescent="0.35">
      <c r="B16" s="13">
        <v>3</v>
      </c>
      <c r="C16" s="139" t="s">
        <v>43</v>
      </c>
      <c r="D16" s="139"/>
      <c r="E16" s="139"/>
      <c r="F16" s="139"/>
      <c r="G16" s="140"/>
    </row>
    <row r="17" spans="2:7" ht="15.5" x14ac:dyDescent="0.35">
      <c r="B17" s="13">
        <v>4</v>
      </c>
      <c r="C17" s="139" t="s">
        <v>44</v>
      </c>
      <c r="D17" s="139"/>
      <c r="E17" s="139"/>
      <c r="F17" s="139"/>
      <c r="G17" s="140"/>
    </row>
    <row r="18" spans="2:7" ht="32.25" customHeight="1" x14ac:dyDescent="0.35">
      <c r="B18" s="13">
        <v>5</v>
      </c>
      <c r="C18" s="139" t="s">
        <v>45</v>
      </c>
      <c r="D18" s="139"/>
      <c r="E18" s="139"/>
      <c r="F18" s="139"/>
      <c r="G18" s="140"/>
    </row>
    <row r="19" spans="2:7" ht="15.5" x14ac:dyDescent="0.35">
      <c r="B19" s="13">
        <v>6</v>
      </c>
      <c r="C19" s="132" t="s">
        <v>46</v>
      </c>
      <c r="D19" s="132"/>
      <c r="E19" s="132"/>
      <c r="F19" s="132"/>
      <c r="G19" s="133"/>
    </row>
    <row r="20" spans="2:7" ht="15.5" x14ac:dyDescent="0.35">
      <c r="B20" s="13">
        <v>7</v>
      </c>
      <c r="C20" s="132" t="s">
        <v>47</v>
      </c>
      <c r="D20" s="132"/>
      <c r="E20" s="132"/>
      <c r="F20" s="132"/>
      <c r="G20" s="133"/>
    </row>
    <row r="21" spans="2:7" ht="15.5" x14ac:dyDescent="0.35">
      <c r="B21" s="13">
        <v>8</v>
      </c>
      <c r="C21" s="132" t="s">
        <v>48</v>
      </c>
      <c r="D21" s="132"/>
      <c r="E21" s="132"/>
      <c r="F21" s="132"/>
      <c r="G21" s="133"/>
    </row>
    <row r="22" spans="2:7" ht="15.5" x14ac:dyDescent="0.35">
      <c r="B22" s="13">
        <v>9</v>
      </c>
      <c r="C22" s="132" t="s">
        <v>49</v>
      </c>
      <c r="D22" s="132"/>
      <c r="E22" s="132"/>
      <c r="F22" s="132"/>
      <c r="G22" s="133"/>
    </row>
    <row r="23" spans="2:7" ht="16" thickBot="1" x14ac:dyDescent="0.4">
      <c r="B23" s="27">
        <v>10</v>
      </c>
      <c r="C23" s="127" t="s">
        <v>52</v>
      </c>
      <c r="D23" s="127"/>
      <c r="E23" s="127"/>
      <c r="F23" s="127"/>
      <c r="G23" s="128"/>
    </row>
  </sheetData>
  <mergeCells count="26">
    <mergeCell ref="C21:G21"/>
    <mergeCell ref="C22:G22"/>
    <mergeCell ref="C23:G23"/>
    <mergeCell ref="C16:G16"/>
    <mergeCell ref="C17:G17"/>
    <mergeCell ref="C18:G18"/>
    <mergeCell ref="C19:G19"/>
    <mergeCell ref="C20:G20"/>
    <mergeCell ref="B7:G7"/>
    <mergeCell ref="B8:G8"/>
    <mergeCell ref="B9:G9"/>
    <mergeCell ref="B10:G10"/>
    <mergeCell ref="C11:G11"/>
    <mergeCell ref="B12:B15"/>
    <mergeCell ref="C12:G12"/>
    <mergeCell ref="C13:G13"/>
    <mergeCell ref="C14:G14"/>
    <mergeCell ref="C15:G15"/>
    <mergeCell ref="B1:G1"/>
    <mergeCell ref="B3:G3"/>
    <mergeCell ref="B4:G4"/>
    <mergeCell ref="B5:B6"/>
    <mergeCell ref="F5:F6"/>
    <mergeCell ref="G5:G6"/>
    <mergeCell ref="D5:E6"/>
    <mergeCell ref="B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HS</vt:lpstr>
      <vt:lpstr>LS</vt:lpstr>
      <vt:lpstr>TERMS AND CONDITIONS</vt:lpstr>
      <vt:lpstr>HS!Print_Area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