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4"/>
  </bookViews>
  <sheets>
    <sheet name="Summary" sheetId="3" r:id="rId1"/>
    <sheet name="HS" sheetId="1" r:id="rId2"/>
    <sheet name="LS" sheetId="2" r:id="rId3"/>
    <sheet name="TERMS AND CONDITIONS" sheetId="4" r:id="rId4"/>
    <sheet name="nvrv" sheetId="5" r:id="rId5"/>
  </sheets>
  <definedNames>
    <definedName name="_xlnm.Print_Area" localSheetId="1">HS!$A$1:$F$26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5" l="1"/>
  <c r="F28" i="5"/>
  <c r="F27" i="5"/>
  <c r="F26" i="5"/>
  <c r="F25" i="5"/>
  <c r="F24" i="5"/>
  <c r="F23" i="5"/>
  <c r="F22" i="5"/>
  <c r="F21" i="5"/>
  <c r="F30" i="5" s="1"/>
  <c r="F20" i="5"/>
  <c r="F15" i="5"/>
  <c r="F16" i="5" s="1"/>
  <c r="F14" i="5"/>
  <c r="F13" i="5"/>
  <c r="F12" i="5"/>
  <c r="F32" i="5" l="1"/>
  <c r="F33" i="5" s="1"/>
  <c r="F31" i="5"/>
  <c r="F17" i="5"/>
  <c r="G43" i="2"/>
  <c r="G42" i="2"/>
  <c r="G41" i="2"/>
  <c r="G16" i="2" l="1"/>
  <c r="G15" i="2"/>
  <c r="G12" i="2"/>
  <c r="F25" i="1"/>
  <c r="F24" i="1"/>
  <c r="F23" i="1"/>
  <c r="F22" i="1"/>
  <c r="F17" i="1"/>
  <c r="F18" i="1"/>
  <c r="F19" i="1"/>
  <c r="F20" i="1"/>
  <c r="F5" i="4" l="1"/>
  <c r="F5" i="2"/>
  <c r="E5" i="1"/>
  <c r="F16" i="1" l="1"/>
  <c r="G39" i="2" l="1"/>
  <c r="G32" i="2"/>
  <c r="G38" i="2" l="1"/>
  <c r="G37" i="2"/>
  <c r="G36" i="2"/>
  <c r="G35" i="2"/>
  <c r="G34" i="2"/>
  <c r="G33" i="2"/>
  <c r="G31" i="2"/>
  <c r="G30" i="2"/>
  <c r="G29" i="2"/>
  <c r="G28" i="2"/>
  <c r="G27" i="2"/>
  <c r="G25" i="2"/>
  <c r="G24" i="2"/>
  <c r="G23" i="2"/>
  <c r="G21" i="2"/>
  <c r="G19" i="2"/>
  <c r="G18" i="2"/>
  <c r="G17" i="2"/>
  <c r="F13" i="1"/>
  <c r="C12" i="3" l="1"/>
  <c r="D12" i="3" s="1"/>
  <c r="E12" i="3" s="1"/>
  <c r="C10" i="3"/>
  <c r="D10" i="3" l="1"/>
  <c r="D13" i="3" s="1"/>
  <c r="C13" i="3"/>
  <c r="E10" i="3" l="1"/>
  <c r="E13" i="3" s="1"/>
</calcChain>
</file>

<file path=xl/sharedStrings.xml><?xml version="1.0" encoding="utf-8"?>
<sst xmlns="http://schemas.openxmlformats.org/spreadsheetml/2006/main" count="271" uniqueCount="146">
  <si>
    <t>BILL OF QUANTITIES</t>
  </si>
  <si>
    <t xml:space="preserve">HIGH SIDE WORK </t>
  </si>
  <si>
    <t>DETAILS  OF MACHINES</t>
  </si>
  <si>
    <t>UNIT</t>
  </si>
  <si>
    <t>QTY.</t>
  </si>
  <si>
    <t>BASIC RATE</t>
  </si>
  <si>
    <t>AMOUNT</t>
  </si>
  <si>
    <t>Nos.</t>
  </si>
  <si>
    <t>Sub Total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</si>
  <si>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</si>
  <si>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</si>
  <si>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</si>
  <si>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</si>
  <si>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</si>
  <si>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</si>
  <si>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</si>
  <si>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</si>
  <si>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</si>
  <si>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Total (Low Side)</t>
  </si>
  <si>
    <t>B</t>
  </si>
  <si>
    <t>Daikin Indoor Units</t>
  </si>
  <si>
    <t>Lot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</si>
  <si>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</si>
  <si>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</si>
  <si>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</si>
  <si>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</si>
  <si>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Transportation of spares and materials</t>
  </si>
  <si>
    <t>F</t>
  </si>
  <si>
    <t>G</t>
  </si>
  <si>
    <t>Daikin Outdoor Units</t>
  </si>
  <si>
    <t>Supply and Installation of Daikin VRV Airconditioners</t>
  </si>
  <si>
    <t>Kg's</t>
  </si>
  <si>
    <t>I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</si>
  <si>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</si>
  <si>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</si>
  <si>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</si>
  <si>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</si>
  <si>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</si>
  <si>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</si>
  <si>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</si>
  <si>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J</t>
  </si>
  <si>
    <t>Supply &amp; Labour charges towards PVC Drain Piping 32mm</t>
  </si>
  <si>
    <t>IDU Refnut Joints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</si>
  <si>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</si>
  <si>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</si>
  <si>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</si>
  <si>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</si>
  <si>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</si>
  <si>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</si>
  <si>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</si>
  <si>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</si>
  <si>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</si>
  <si>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</si>
  <si>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</si>
  <si>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</si>
  <si>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</si>
  <si>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</si>
  <si>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</si>
  <si>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</si>
  <si>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</si>
  <si>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</si>
  <si>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</si>
  <si>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</si>
  <si>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</si>
  <si>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</si>
  <si>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</si>
  <si>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HIGH SIDE</t>
  </si>
  <si>
    <t>LOW SIDE</t>
  </si>
  <si>
    <t>TOTAL HIGH SIDE</t>
  </si>
  <si>
    <t>TOTAL LOW SIDE</t>
  </si>
  <si>
    <t>TOTAL HIGH SIDE + LOW SIDE</t>
  </si>
  <si>
    <t>ICICI BANK LTD</t>
  </si>
  <si>
    <t>AEON AIRCONDITIONING SOLUTIONS</t>
  </si>
  <si>
    <t>Complete Airconditioning solutions.</t>
  </si>
  <si>
    <t>Supply of Daikin Make VRV Hi Wall AC Indoor Unit 1.08 TR - FXAQ32ARVE6</t>
  </si>
  <si>
    <t>Lifting Shifting VRV ODU &amp; IDU on all floors</t>
  </si>
  <si>
    <t>We have not consider Linear Grill and Collar Damper in Quotation</t>
  </si>
  <si>
    <t>K</t>
  </si>
  <si>
    <t>L</t>
  </si>
  <si>
    <t>M</t>
  </si>
  <si>
    <t>N</t>
  </si>
  <si>
    <t>Rutu Park, Thane - 4000601, Maharashtra. Email: services@aeonacsolutions.com / projects@aeonacsolutions.com  Mob. No. - 9322334106 / 9322334108</t>
  </si>
  <si>
    <t>Site Address: - Unit no 1, Ground floor, Vasant Centria, Vasant Oasis, Borosil Plot, Makwana road, Marol Andheri east, Mumbai – 400059.</t>
  </si>
  <si>
    <t>Indoor Drain Pump for Hi Wall</t>
  </si>
  <si>
    <t>Sqft</t>
  </si>
  <si>
    <t>Supply and Installation of fire rated Canvass Connection for Fresh Air Fan</t>
  </si>
  <si>
    <t>Supply and Installation and testing of Mild steel air Louvered with Bird Screen</t>
  </si>
  <si>
    <t>P</t>
  </si>
  <si>
    <t>Q</t>
  </si>
  <si>
    <t>R</t>
  </si>
  <si>
    <t xml:space="preserve"> </t>
  </si>
  <si>
    <t>Supply &amp; Installation of Rectangular Ducting for Fresh Air with clamp supports etc.</t>
  </si>
  <si>
    <t>S</t>
  </si>
  <si>
    <t>Methodex System Pvt Ltd</t>
  </si>
  <si>
    <t>1</t>
  </si>
  <si>
    <t>Supply of Daikin Make VRV Hi Wall AC Indoor Unit 2.08 TR - FXAQ63ARVE6</t>
  </si>
  <si>
    <t>Daikin VRV AC unit Wireless Handset - Model - BRC4M150W16</t>
  </si>
  <si>
    <t>Supply &amp; Labour towards Power Cable betweem IDU to ODU 4 Core 2.5 Sqmm</t>
  </si>
  <si>
    <t>Supply &amp; Labour charges towards PVC Drain Piping 25mm</t>
  </si>
  <si>
    <t>If required</t>
  </si>
  <si>
    <t xml:space="preserve">Supply &amp; Installation charges towards Installation of Fresh Air Fan 100 CFM </t>
  </si>
  <si>
    <t>GST 18%</t>
  </si>
  <si>
    <t>Labour charges towards Installation of  VRV Hi Wall AC Indoor Unit 1.08 TR</t>
  </si>
  <si>
    <t xml:space="preserve">Labour charges towards Installation of  VRV Hi Wall AC Indoor Unit 2.08 TR </t>
  </si>
  <si>
    <t xml:space="preserve">Supply &amp; Labour towards Communication Cable betweem IDU to ODU 2 Core 1.0 Sqmm with conduits </t>
  </si>
  <si>
    <t>Supply &amp; Labour towards Communication Cable betweem IDU to ODU 3 Core 1.5 Sqmm with conduits</t>
  </si>
  <si>
    <t>Site Address: -  Orient House, Adi Marzban Path, Ballard Estate, Fort, Mumbai, Maharashtra 400001, India</t>
  </si>
  <si>
    <t>Supply Air Grill With Collar Damper</t>
  </si>
  <si>
    <t>Fabrication of Outdoor Unit Platform for VRV</t>
  </si>
  <si>
    <t>Mahatadi Charges</t>
  </si>
  <si>
    <t>Supply of Daikin Make VRV Cassette AC Indoor Unit 2.66 TR - FXFSQ80ARV16</t>
  </si>
  <si>
    <t>Supply of Daikin Make VRV Cassette AC Indoor Unit 2.08 TR - FXFSQ63ARV16</t>
  </si>
  <si>
    <t>Supply of Daikin Make 14 HP VRV Outdoor Unit Top Discharge - RXQ14ARY6</t>
  </si>
  <si>
    <t>Labour charges towards Installation of Daikin Make 14 HP VRV Outdoor Unit Top Discharge</t>
  </si>
  <si>
    <t xml:space="preserve">Labour charges towards Installation of VRV Cassette AC Indoor Unit 2.66 TR </t>
  </si>
  <si>
    <t xml:space="preserve">Labour charges towards Installation of VRV Cassette AC Indoor Unit 2.08 TR </t>
  </si>
  <si>
    <t>03.04.2026</t>
  </si>
  <si>
    <t>Supply and Installation of Daikin NON VRV Airconditioners</t>
  </si>
  <si>
    <t xml:space="preserve">Daikin 3TR 4way Cassette unit </t>
  </si>
  <si>
    <t>2</t>
  </si>
  <si>
    <t xml:space="preserve">Daikin 2TR 4way Cassette unit </t>
  </si>
  <si>
    <t>3</t>
  </si>
  <si>
    <t xml:space="preserve">Daikin 1TR Split unit </t>
  </si>
  <si>
    <t>TOTAL BASIC LOW SIDE</t>
  </si>
  <si>
    <t>GST@ 18%</t>
  </si>
  <si>
    <t>Total Low Side Value</t>
  </si>
  <si>
    <t>PARTICULARS</t>
  </si>
  <si>
    <t xml:space="preserve">Standard Installation, Pressure Testing, Vacummizing, Testing &amp; Commissioning of Split Unit - 1.0TR </t>
  </si>
  <si>
    <t xml:space="preserve">Standard Installation, Pressure Testing, Vacummizing, Testing &amp; Commissioning of Cassette Unit - 2.0TR </t>
  </si>
  <si>
    <t xml:space="preserve">Standard Installation, Pressure Testing, Vacummizing, Testing &amp; Commissioning of Cassette Unit - 3.0TR </t>
  </si>
  <si>
    <t>4</t>
  </si>
  <si>
    <t xml:space="preserve">Refrigeration Piping for Split Unit </t>
  </si>
  <si>
    <t>Mtrs.</t>
  </si>
  <si>
    <t>5</t>
  </si>
  <si>
    <t xml:space="preserve">Refrigeration Piping for Cassette Unit </t>
  </si>
  <si>
    <t>6</t>
  </si>
  <si>
    <t>Interconnecting Cable Indoor &amp; Outdoor Cassette</t>
  </si>
  <si>
    <t>7</t>
  </si>
  <si>
    <t>Drain Pipe - 25mm Thick Hard PVC</t>
  </si>
  <si>
    <t>8</t>
  </si>
  <si>
    <t>Drain Pipe - 32mm Thick Hard PVC</t>
  </si>
  <si>
    <t>9</t>
  </si>
  <si>
    <t>Outdoor Unit Jumbo Stand for Cassette</t>
  </si>
  <si>
    <t>10</t>
  </si>
  <si>
    <t>Outdoor Unit  Stand for Split</t>
  </si>
  <si>
    <t>Machine order is to be placed in the name of Daikin Airconditioning India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</si>
</sst>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sz val="10"/>
      <color rgb="FF002060"/>
      <name val="Arial"/>
      <family val="2"/>
    </font>
    <font>
      <b/>
      <sz val="11"/>
      <name val="Calibri"/>
      <family val="2"/>
      <scheme val="minor"/>
    </font>
    <font>
      <sz val="9"/>
      <color rgb="FF002060"/>
      <name val="Arial"/>
      <family val="2"/>
    </font>
    <font>
      <b/>
      <sz val="16"/>
      <color rgb="FF002060"/>
      <name val="Arial"/>
      <family val="2"/>
    </font>
    <font>
      <sz val="16"/>
      <color theme="1"/>
      <name val="Calibri"/>
      <family val="2"/>
      <scheme val="minor"/>
    </font>
    <font>
      <sz val="16"/>
      <color rgb="FF002060"/>
      <name val="Brush Script MT"/>
      <family val="4"/>
    </font>
    <font>
      <sz val="8"/>
      <color rgb="FF002060"/>
      <name val="Arial"/>
      <family val="2"/>
    </font>
    <font>
      <b/>
      <sz val="22"/>
      <color rgb="FF00206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0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6" fontId="13" fillId="0" borderId="12" xfId="1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/>
    </xf>
    <xf numFmtId="166" fontId="13" fillId="0" borderId="12" xfId="2" applyNumberFormat="1" applyFont="1" applyBorder="1" applyAlignment="1">
      <alignment vertical="center"/>
    </xf>
    <xf numFmtId="0" fontId="17" fillId="0" borderId="31" xfId="0" applyFont="1" applyBorder="1" applyAlignment="1">
      <alignment horizontal="center" vertical="center"/>
    </xf>
    <xf numFmtId="0" fontId="13" fillId="3" borderId="3" xfId="3" applyFont="1" applyFill="1" applyBorder="1" applyAlignment="1">
      <alignment horizontal="center" vertical="center" wrapText="1"/>
    </xf>
    <xf numFmtId="0" fontId="14" fillId="0" borderId="0" xfId="0" applyFont="1"/>
    <xf numFmtId="164" fontId="14" fillId="0" borderId="0" xfId="0" applyNumberFormat="1" applyFont="1"/>
    <xf numFmtId="0" fontId="14" fillId="0" borderId="0" xfId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5" fillId="0" borderId="46" xfId="0" applyFont="1" applyBorder="1" applyAlignment="1">
      <alignment horizontal="center" vertical="center" wrapText="1"/>
    </xf>
    <xf numFmtId="0" fontId="18" fillId="0" borderId="0" xfId="0" applyFont="1"/>
    <xf numFmtId="0" fontId="5" fillId="0" borderId="2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66" fontId="9" fillId="0" borderId="32" xfId="1" applyNumberFormat="1" applyFont="1" applyFill="1" applyBorder="1" applyAlignment="1">
      <alignment horizontal="right" vertical="center" wrapText="1"/>
    </xf>
    <xf numFmtId="166" fontId="9" fillId="0" borderId="19" xfId="1" applyNumberFormat="1" applyFont="1" applyFill="1" applyBorder="1" applyAlignment="1">
      <alignment horizontal="right" vertical="center" wrapText="1"/>
    </xf>
    <xf numFmtId="166" fontId="9" fillId="0" borderId="33" xfId="1" applyNumberFormat="1" applyFont="1" applyFill="1" applyBorder="1" applyAlignment="1">
      <alignment horizontal="right" vertical="center" wrapText="1"/>
    </xf>
    <xf numFmtId="166" fontId="9" fillId="0" borderId="19" xfId="1" applyNumberFormat="1" applyFont="1" applyFill="1" applyBorder="1" applyAlignment="1">
      <alignment vertical="center" wrapText="1"/>
    </xf>
    <xf numFmtId="166" fontId="9" fillId="0" borderId="33" xfId="1" applyNumberFormat="1" applyFont="1" applyFill="1" applyBorder="1" applyAlignment="1">
      <alignment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17" fillId="0" borderId="56" xfId="0" applyFont="1" applyBorder="1" applyAlignment="1">
      <alignment horizontal="center" vertical="center"/>
    </xf>
    <xf numFmtId="166" fontId="13" fillId="3" borderId="3" xfId="2" applyNumberFormat="1" applyFont="1" applyFill="1" applyBorder="1" applyAlignment="1">
      <alignment vertical="center"/>
    </xf>
    <xf numFmtId="0" fontId="15" fillId="3" borderId="36" xfId="0" applyFont="1" applyFill="1" applyBorder="1" applyAlignment="1">
      <alignment horizontal="center" vertical="center"/>
    </xf>
    <xf numFmtId="1" fontId="16" fillId="3" borderId="3" xfId="0" applyNumberFormat="1" applyFont="1" applyFill="1" applyBorder="1" applyAlignment="1">
      <alignment horizontal="center" vertical="center" wrapText="1"/>
    </xf>
    <xf numFmtId="1" fontId="16" fillId="3" borderId="57" xfId="0" applyNumberFormat="1" applyFont="1" applyFill="1" applyBorder="1" applyAlignment="1">
      <alignment horizontal="center" vertical="center" wrapText="1"/>
    </xf>
    <xf numFmtId="166" fontId="13" fillId="3" borderId="3" xfId="2" applyNumberFormat="1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 wrapText="1"/>
    </xf>
    <xf numFmtId="1" fontId="13" fillId="3" borderId="3" xfId="3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166" fontId="5" fillId="3" borderId="3" xfId="0" applyNumberFormat="1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top"/>
    </xf>
    <xf numFmtId="166" fontId="16" fillId="3" borderId="16" xfId="0" applyNumberFormat="1" applyFont="1" applyFill="1" applyBorder="1" applyAlignment="1">
      <alignment vertical="center"/>
    </xf>
    <xf numFmtId="0" fontId="16" fillId="3" borderId="3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top"/>
    </xf>
    <xf numFmtId="0" fontId="4" fillId="3" borderId="3" xfId="0" applyFont="1" applyFill="1" applyBorder="1" applyAlignment="1">
      <alignment vertical="center"/>
    </xf>
    <xf numFmtId="1" fontId="13" fillId="3" borderId="4" xfId="3" applyNumberFormat="1" applyFont="1" applyFill="1" applyBorder="1" applyAlignment="1">
      <alignment horizontal="center" vertical="center" wrapText="1"/>
    </xf>
    <xf numFmtId="166" fontId="13" fillId="3" borderId="4" xfId="2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16" fillId="3" borderId="4" xfId="3" applyFont="1" applyFill="1" applyBorder="1" applyAlignment="1">
      <alignment vertical="center"/>
    </xf>
    <xf numFmtId="0" fontId="14" fillId="3" borderId="14" xfId="0" applyFont="1" applyFill="1" applyBorder="1"/>
    <xf numFmtId="0" fontId="16" fillId="3" borderId="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vertical="center"/>
    </xf>
    <xf numFmtId="0" fontId="14" fillId="3" borderId="3" xfId="0" applyFont="1" applyFill="1" applyBorder="1"/>
    <xf numFmtId="0" fontId="5" fillId="3" borderId="45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/>
    </xf>
    <xf numFmtId="165" fontId="13" fillId="3" borderId="10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5" fillId="3" borderId="14" xfId="0" applyFont="1" applyFill="1" applyBorder="1" applyAlignment="1">
      <alignment horizontal="center" vertical="center"/>
    </xf>
    <xf numFmtId="166" fontId="16" fillId="3" borderId="17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 wrapText="1"/>
    </xf>
    <xf numFmtId="0" fontId="25" fillId="0" borderId="0" xfId="0" applyFont="1"/>
    <xf numFmtId="166" fontId="25" fillId="0" borderId="0" xfId="0" applyNumberFormat="1" applyFont="1"/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166" fontId="5" fillId="5" borderId="30" xfId="0" applyNumberFormat="1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166" fontId="5" fillId="5" borderId="25" xfId="0" applyNumberFormat="1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 vertical="center"/>
    </xf>
    <xf numFmtId="166" fontId="5" fillId="6" borderId="19" xfId="0" applyNumberFormat="1" applyFont="1" applyFill="1" applyBorder="1" applyAlignment="1">
      <alignment horizontal="center"/>
    </xf>
    <xf numFmtId="0" fontId="12" fillId="0" borderId="11" xfId="0" quotePrefix="1" applyFont="1" applyBorder="1" applyAlignment="1">
      <alignment horizontal="center" vertical="center"/>
    </xf>
    <xf numFmtId="166" fontId="16" fillId="3" borderId="60" xfId="0" applyNumberFormat="1" applyFont="1" applyFill="1" applyBorder="1" applyAlignment="1">
      <alignment horizontal="right" vertical="center"/>
    </xf>
    <xf numFmtId="0" fontId="13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center" vertical="center"/>
    </xf>
    <xf numFmtId="0" fontId="14" fillId="0" borderId="14" xfId="0" applyFont="1" applyBorder="1" applyAlignment="1">
      <alignment vertical="top"/>
    </xf>
    <xf numFmtId="0" fontId="14" fillId="3" borderId="1" xfId="0" applyFont="1" applyFill="1" applyBorder="1" applyAlignment="1">
      <alignment vertical="center"/>
    </xf>
    <xf numFmtId="0" fontId="14" fillId="0" borderId="11" xfId="0" quotePrefix="1" applyFont="1" applyBorder="1" applyAlignment="1">
      <alignment horizontal="center" vertical="center"/>
    </xf>
    <xf numFmtId="166" fontId="16" fillId="3" borderId="61" xfId="0" applyNumberFormat="1" applyFont="1" applyFill="1" applyBorder="1" applyAlignment="1">
      <alignment vertical="center"/>
    </xf>
    <xf numFmtId="0" fontId="4" fillId="3" borderId="62" xfId="0" applyFont="1" applyFill="1" applyBorder="1" applyAlignment="1">
      <alignment vertical="center" wrapText="1"/>
    </xf>
    <xf numFmtId="0" fontId="15" fillId="3" borderId="62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4" fillId="3" borderId="62" xfId="0" applyFont="1" applyFill="1" applyBorder="1"/>
    <xf numFmtId="166" fontId="13" fillId="3" borderId="62" xfId="2" applyNumberFormat="1" applyFont="1" applyFill="1" applyBorder="1" applyAlignment="1">
      <alignment vertical="center"/>
    </xf>
    <xf numFmtId="166" fontId="14" fillId="0" borderId="12" xfId="0" applyNumberFormat="1" applyFont="1" applyBorder="1" applyAlignment="1">
      <alignment vertical="center" wrapText="1"/>
    </xf>
    <xf numFmtId="166" fontId="13" fillId="3" borderId="12" xfId="1" applyNumberFormat="1" applyFont="1" applyFill="1" applyBorder="1" applyAlignment="1">
      <alignment vertical="center"/>
    </xf>
    <xf numFmtId="0" fontId="17" fillId="0" borderId="59" xfId="0" applyFont="1" applyBorder="1" applyAlignment="1">
      <alignment horizontal="center" vertical="center"/>
    </xf>
    <xf numFmtId="166" fontId="13" fillId="0" borderId="64" xfId="1" applyNumberFormat="1" applyFont="1" applyBorder="1" applyAlignment="1">
      <alignment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14" fontId="9" fillId="2" borderId="58" xfId="0" applyNumberFormat="1" applyFont="1" applyFill="1" applyBorder="1" applyAlignment="1">
      <alignment horizontal="center" vertical="center"/>
    </xf>
    <xf numFmtId="14" fontId="9" fillId="2" borderId="13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3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20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22" xfId="0" applyFont="1" applyBorder="1" applyAlignment="1">
      <alignment horizontal="center" wrapText="1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top" wrapText="1"/>
    </xf>
    <xf numFmtId="0" fontId="22" fillId="0" borderId="29" xfId="0" applyFont="1" applyBorder="1" applyAlignment="1">
      <alignment horizontal="center" vertical="top" wrapText="1"/>
    </xf>
    <xf numFmtId="0" fontId="22" fillId="0" borderId="30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14" fontId="4" fillId="2" borderId="40" xfId="0" applyNumberFormat="1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37" xfId="0" applyFont="1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4" fillId="0" borderId="44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11" fillId="0" borderId="45" xfId="0" applyFont="1" applyBorder="1" applyAlignment="1">
      <alignment horizontal="left" vertical="center"/>
    </xf>
    <xf numFmtId="0" fontId="28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9" fillId="6" borderId="32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center" vertical="center"/>
    </xf>
    <xf numFmtId="14" fontId="9" fillId="6" borderId="58" xfId="0" applyNumberFormat="1" applyFont="1" applyFill="1" applyBorder="1" applyAlignment="1">
      <alignment horizontal="center" vertical="center"/>
    </xf>
    <xf numFmtId="0" fontId="18" fillId="6" borderId="32" xfId="0" applyFont="1" applyFill="1" applyBorder="1" applyAlignment="1">
      <alignment horizontal="center"/>
    </xf>
    <xf numFmtId="0" fontId="9" fillId="6" borderId="33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/>
    </xf>
    <xf numFmtId="0" fontId="9" fillId="6" borderId="54" xfId="0" applyFont="1" applyFill="1" applyBorder="1" applyAlignment="1">
      <alignment horizontal="center" vertical="center"/>
    </xf>
    <xf numFmtId="0" fontId="9" fillId="6" borderId="55" xfId="0" applyFont="1" applyFill="1" applyBorder="1" applyAlignment="1">
      <alignment horizontal="center" vertical="center"/>
    </xf>
    <xf numFmtId="14" fontId="9" fillId="6" borderId="13" xfId="0" applyNumberFormat="1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/>
    </xf>
    <xf numFmtId="0" fontId="22" fillId="6" borderId="28" xfId="0" applyFont="1" applyFill="1" applyBorder="1" applyAlignment="1">
      <alignment horizontal="center" vertical="top" wrapText="1"/>
    </xf>
    <xf numFmtId="0" fontId="22" fillId="6" borderId="29" xfId="0" applyFont="1" applyFill="1" applyBorder="1" applyAlignment="1">
      <alignment horizontal="center" vertical="top" wrapText="1"/>
    </xf>
    <xf numFmtId="0" fontId="22" fillId="6" borderId="30" xfId="0" applyFont="1" applyFill="1" applyBorder="1" applyAlignment="1">
      <alignment horizontal="center" vertical="top" wrapText="1"/>
    </xf>
    <xf numFmtId="0" fontId="6" fillId="7" borderId="28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29" fillId="0" borderId="9" xfId="0" quotePrefix="1" applyFont="1" applyBorder="1" applyAlignment="1">
      <alignment horizontal="center" vertical="center"/>
    </xf>
    <xf numFmtId="0" fontId="13" fillId="3" borderId="65" xfId="0" applyFont="1" applyFill="1" applyBorder="1" applyAlignment="1">
      <alignment vertical="center" wrapText="1"/>
    </xf>
    <xf numFmtId="0" fontId="15" fillId="3" borderId="57" xfId="0" applyFont="1" applyFill="1" applyBorder="1" applyAlignment="1">
      <alignment horizontal="center" vertical="center"/>
    </xf>
    <xf numFmtId="0" fontId="15" fillId="3" borderId="66" xfId="0" applyFont="1" applyFill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right" vertical="center"/>
    </xf>
    <xf numFmtId="4" fontId="29" fillId="0" borderId="12" xfId="0" applyNumberFormat="1" applyFont="1" applyBorder="1" applyAlignment="1">
      <alignment horizontal="center" vertical="center" wrapText="1"/>
    </xf>
    <xf numFmtId="0" fontId="29" fillId="0" borderId="11" xfId="0" quotePrefix="1" applyFont="1" applyBorder="1" applyAlignment="1">
      <alignment horizontal="center" vertical="center"/>
    </xf>
    <xf numFmtId="0" fontId="15" fillId="3" borderId="67" xfId="0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right" vertical="center"/>
    </xf>
    <xf numFmtId="4" fontId="16" fillId="3" borderId="68" xfId="0" applyNumberFormat="1" applyFont="1" applyFill="1" applyBorder="1" applyAlignment="1">
      <alignment horizontal="center" vertical="center"/>
    </xf>
    <xf numFmtId="0" fontId="29" fillId="0" borderId="59" xfId="0" quotePrefix="1" applyFont="1" applyBorder="1" applyAlignment="1">
      <alignment horizontal="center" vertical="center"/>
    </xf>
    <xf numFmtId="0" fontId="13" fillId="3" borderId="69" xfId="0" applyFont="1" applyFill="1" applyBorder="1" applyAlignment="1">
      <alignment vertical="center" wrapText="1"/>
    </xf>
    <xf numFmtId="0" fontId="15" fillId="3" borderId="70" xfId="0" applyFont="1" applyFill="1" applyBorder="1" applyAlignment="1">
      <alignment horizontal="center" vertical="center"/>
    </xf>
    <xf numFmtId="4" fontId="16" fillId="3" borderId="62" xfId="0" applyNumberFormat="1" applyFont="1" applyFill="1" applyBorder="1" applyAlignment="1">
      <alignment horizontal="right" vertical="center"/>
    </xf>
    <xf numFmtId="0" fontId="4" fillId="7" borderId="3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vertical="center" wrapText="1"/>
    </xf>
    <xf numFmtId="4" fontId="22" fillId="7" borderId="40" xfId="1" applyNumberFormat="1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22" fillId="7" borderId="3" xfId="4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4" fontId="22" fillId="7" borderId="12" xfId="1" applyNumberFormat="1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71" xfId="0" applyFont="1" applyFill="1" applyBorder="1" applyAlignment="1">
      <alignment vertical="center" wrapText="1"/>
    </xf>
    <xf numFmtId="4" fontId="22" fillId="7" borderId="43" xfId="1" applyNumberFormat="1" applyFont="1" applyFill="1" applyBorder="1" applyAlignment="1">
      <alignment horizontal="center" vertical="center" wrapText="1"/>
    </xf>
    <xf numFmtId="0" fontId="22" fillId="6" borderId="46" xfId="0" applyFont="1" applyFill="1" applyBorder="1" applyAlignment="1">
      <alignment horizontal="center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31" fillId="7" borderId="28" xfId="0" applyFont="1" applyFill="1" applyBorder="1" applyAlignment="1">
      <alignment horizontal="center" vertical="center"/>
    </xf>
    <xf numFmtId="0" fontId="31" fillId="7" borderId="29" xfId="0" applyFont="1" applyFill="1" applyBorder="1" applyAlignment="1">
      <alignment vertical="center"/>
    </xf>
    <xf numFmtId="0" fontId="31" fillId="7" borderId="29" xfId="0" applyFont="1" applyFill="1" applyBorder="1" applyAlignment="1">
      <alignment horizontal="center" vertical="center" wrapText="1"/>
    </xf>
    <xf numFmtId="0" fontId="31" fillId="7" borderId="30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vertical="top" wrapText="1"/>
    </xf>
    <xf numFmtId="0" fontId="29" fillId="0" borderId="3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2" xfId="0" applyFont="1" applyBorder="1" applyAlignment="1">
      <alignment vertical="top" wrapText="1"/>
    </xf>
    <xf numFmtId="0" fontId="29" fillId="0" borderId="62" xfId="0" applyFont="1" applyFill="1" applyBorder="1" applyAlignment="1">
      <alignment horizontal="center" vertical="center"/>
    </xf>
    <xf numFmtId="0" fontId="22" fillId="7" borderId="38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vertical="center" wrapText="1"/>
    </xf>
    <xf numFmtId="0" fontId="22" fillId="7" borderId="39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3" xfId="4" applyFont="1" applyFill="1" applyBorder="1" applyAlignment="1">
      <alignment vertical="center"/>
    </xf>
    <xf numFmtId="0" fontId="22" fillId="7" borderId="3" xfId="0" applyFont="1" applyFill="1" applyBorder="1" applyAlignment="1">
      <alignment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2" fillId="7" borderId="42" xfId="0" applyFont="1" applyFill="1" applyBorder="1" applyAlignment="1">
      <alignment horizontal="center" vertical="center"/>
    </xf>
    <xf numFmtId="0" fontId="22" fillId="7" borderId="71" xfId="0" applyFont="1" applyFill="1" applyBorder="1" applyAlignment="1">
      <alignment vertical="top" wrapText="1"/>
    </xf>
    <xf numFmtId="0" fontId="22" fillId="7" borderId="71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166" fontId="22" fillId="7" borderId="4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5">
    <cellStyle name="Comma" xfId="1" builtinId="3"/>
    <cellStyle name="Comma 2 2" xfId="2"/>
    <cellStyle name="Hyperlink" xfId="4" builtinId="8"/>
    <cellStyle name="Normal" xfId="0" builtinId="0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157070</xdr:rowOff>
    </xdr:from>
    <xdr:to>
      <xdr:col>1</xdr:col>
      <xdr:colOff>647700</xdr:colOff>
      <xdr:row>2</xdr:row>
      <xdr:rowOff>142875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157070"/>
          <a:ext cx="1000124" cy="52873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404122</xdr:colOff>
      <xdr:row>0</xdr:row>
      <xdr:rowOff>131831</xdr:rowOff>
    </xdr:from>
    <xdr:to>
      <xdr:col>1</xdr:col>
      <xdr:colOff>1408042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122" y="131831"/>
          <a:ext cx="1552643" cy="73784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104775</xdr:rowOff>
    </xdr:from>
    <xdr:to>
      <xdr:col>2</xdr:col>
      <xdr:colOff>1514475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04775"/>
          <a:ext cx="1838325" cy="733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87313</xdr:colOff>
      <xdr:row>0</xdr:row>
      <xdr:rowOff>127001</xdr:rowOff>
    </xdr:from>
    <xdr:to>
      <xdr:col>2</xdr:col>
      <xdr:colOff>920750</xdr:colOff>
      <xdr:row>3</xdr:row>
      <xdr:rowOff>23814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3" y="127001"/>
          <a:ext cx="1508125" cy="76993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404122</xdr:colOff>
      <xdr:row>0</xdr:row>
      <xdr:rowOff>131831</xdr:rowOff>
    </xdr:from>
    <xdr:to>
      <xdr:col>1</xdr:col>
      <xdr:colOff>1362075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122" y="131831"/>
          <a:ext cx="1510403" cy="6873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zoomScaleNormal="100" workbookViewId="0">
      <selection activeCell="H10" sqref="H10"/>
    </sheetView>
  </sheetViews>
  <sheetFormatPr defaultColWidth="9.140625" defaultRowHeight="21" x14ac:dyDescent="0.35"/>
  <cols>
    <col min="1" max="1" width="7" style="78" bestFit="1" customWidth="1"/>
    <col min="2" max="2" width="39.42578125" style="78" customWidth="1"/>
    <col min="3" max="3" width="18" style="78" bestFit="1" customWidth="1"/>
    <col min="4" max="4" width="13.7109375" style="78" bestFit="1" customWidth="1"/>
    <col min="5" max="5" width="27.42578125" style="78" bestFit="1" customWidth="1"/>
    <col min="6" max="16384" width="9.140625" style="78"/>
  </cols>
  <sheetData>
    <row r="1" spans="1:5" x14ac:dyDescent="0.35">
      <c r="A1" s="119" t="s">
        <v>72</v>
      </c>
      <c r="B1" s="120"/>
      <c r="C1" s="120"/>
      <c r="D1" s="120"/>
      <c r="E1" s="121"/>
    </row>
    <row r="2" spans="1:5" ht="21.75" x14ac:dyDescent="0.4">
      <c r="A2" s="122" t="s">
        <v>73</v>
      </c>
      <c r="B2" s="123"/>
      <c r="C2" s="123"/>
      <c r="D2" s="123"/>
      <c r="E2" s="124"/>
    </row>
    <row r="3" spans="1:5" x14ac:dyDescent="0.35">
      <c r="A3" s="125" t="s">
        <v>54</v>
      </c>
      <c r="B3" s="126"/>
      <c r="C3" s="126"/>
      <c r="D3" s="126"/>
      <c r="E3" s="127"/>
    </row>
    <row r="4" spans="1:5" ht="30" customHeight="1" thickBot="1" x14ac:dyDescent="0.4">
      <c r="A4" s="128" t="s">
        <v>81</v>
      </c>
      <c r="B4" s="129"/>
      <c r="C4" s="129"/>
      <c r="D4" s="129"/>
      <c r="E4" s="130"/>
    </row>
    <row r="5" spans="1:5" s="31" customFormat="1" ht="18.75" x14ac:dyDescent="0.3">
      <c r="A5" s="112"/>
      <c r="B5" s="7" t="s">
        <v>37</v>
      </c>
      <c r="C5" s="131" t="s">
        <v>38</v>
      </c>
      <c r="D5" s="132"/>
      <c r="E5" s="114" t="s">
        <v>116</v>
      </c>
    </row>
    <row r="6" spans="1:5" s="31" customFormat="1" ht="19.5" thickBot="1" x14ac:dyDescent="0.35">
      <c r="A6" s="113"/>
      <c r="B6" s="8" t="s">
        <v>93</v>
      </c>
      <c r="C6" s="133"/>
      <c r="D6" s="134"/>
      <c r="E6" s="115"/>
    </row>
    <row r="7" spans="1:5" s="31" customFormat="1" ht="19.5" thickBot="1" x14ac:dyDescent="0.35">
      <c r="A7" s="116" t="s">
        <v>106</v>
      </c>
      <c r="B7" s="117"/>
      <c r="C7" s="117"/>
      <c r="D7" s="117"/>
      <c r="E7" s="118"/>
    </row>
    <row r="8" spans="1:5" s="26" customFormat="1" ht="21" customHeight="1" thickBot="1" x14ac:dyDescent="0.3">
      <c r="A8" s="80" t="s">
        <v>56</v>
      </c>
      <c r="B8" s="81" t="s">
        <v>57</v>
      </c>
      <c r="C8" s="82" t="s">
        <v>58</v>
      </c>
      <c r="D8" s="82" t="s">
        <v>59</v>
      </c>
      <c r="E8" s="82" t="s">
        <v>60</v>
      </c>
    </row>
    <row r="9" spans="1:5" s="31" customFormat="1" ht="19.5" thickBot="1" x14ac:dyDescent="0.35">
      <c r="A9" s="109" t="s">
        <v>66</v>
      </c>
      <c r="B9" s="110"/>
      <c r="C9" s="110"/>
      <c r="D9" s="110"/>
      <c r="E9" s="111"/>
    </row>
    <row r="10" spans="1:5" s="31" customFormat="1" ht="19.5" thickBot="1" x14ac:dyDescent="0.35">
      <c r="A10" s="83"/>
      <c r="B10" s="84" t="s">
        <v>68</v>
      </c>
      <c r="C10" s="85">
        <f>HS!F23</f>
        <v>608560</v>
      </c>
      <c r="D10" s="85">
        <f>C10*0.28</f>
        <v>170396.80000000002</v>
      </c>
      <c r="E10" s="85">
        <f>C10+D10</f>
        <v>778956.80000000005</v>
      </c>
    </row>
    <row r="11" spans="1:5" s="31" customFormat="1" ht="19.5" thickBot="1" x14ac:dyDescent="0.35">
      <c r="A11" s="109" t="s">
        <v>67</v>
      </c>
      <c r="B11" s="110"/>
      <c r="C11" s="110"/>
      <c r="D11" s="110"/>
      <c r="E11" s="111"/>
    </row>
    <row r="12" spans="1:5" s="31" customFormat="1" ht="19.5" thickBot="1" x14ac:dyDescent="0.35">
      <c r="A12" s="86"/>
      <c r="B12" s="84" t="s">
        <v>69</v>
      </c>
      <c r="C12" s="87">
        <f>LS!G41</f>
        <v>393250</v>
      </c>
      <c r="D12" s="87">
        <f>C12*0.18</f>
        <v>70785</v>
      </c>
      <c r="E12" s="87">
        <f>C12+D12</f>
        <v>464035</v>
      </c>
    </row>
    <row r="13" spans="1:5" s="31" customFormat="1" ht="19.5" thickBot="1" x14ac:dyDescent="0.35">
      <c r="A13" s="88"/>
      <c r="B13" s="89" t="s">
        <v>70</v>
      </c>
      <c r="C13" s="90">
        <f>C12+C10</f>
        <v>1001810</v>
      </c>
      <c r="D13" s="90">
        <f>D12+D10</f>
        <v>241181.80000000002</v>
      </c>
      <c r="E13" s="90">
        <f>E12+E10</f>
        <v>1242991.8</v>
      </c>
    </row>
    <row r="14" spans="1:5" s="31" customFormat="1" ht="18.75" x14ac:dyDescent="0.3"/>
    <row r="15" spans="1:5" x14ac:dyDescent="0.35">
      <c r="E15" s="79"/>
    </row>
  </sheetData>
  <mergeCells count="10">
    <mergeCell ref="A1:E1"/>
    <mergeCell ref="A2:E2"/>
    <mergeCell ref="A3:E3"/>
    <mergeCell ref="A4:E4"/>
    <mergeCell ref="C5:D6"/>
    <mergeCell ref="A11:E11"/>
    <mergeCell ref="A9:E9"/>
    <mergeCell ref="A5:A6"/>
    <mergeCell ref="E5:E6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zoomScale="85" zoomScaleNormal="85" workbookViewId="0">
      <selection activeCell="H24" sqref="H24"/>
    </sheetView>
  </sheetViews>
  <sheetFormatPr defaultColWidth="9.28515625" defaultRowHeight="15" x14ac:dyDescent="0.25"/>
  <cols>
    <col min="1" max="1" width="8.28515625" customWidth="1"/>
    <col min="2" max="2" width="106.85546875" customWidth="1"/>
    <col min="3" max="3" width="6.42578125" customWidth="1"/>
    <col min="4" max="4" width="9" style="2" customWidth="1"/>
    <col min="5" max="5" width="14.140625" style="3" bestFit="1" customWidth="1"/>
    <col min="6" max="6" width="18.5703125" style="4" bestFit="1" customWidth="1"/>
    <col min="7" max="7" width="13.85546875" bestFit="1" customWidth="1"/>
    <col min="8" max="19" width="9.28515625" customWidth="1"/>
  </cols>
  <sheetData>
    <row r="1" spans="1:6" ht="26.25" x14ac:dyDescent="0.4">
      <c r="A1" s="151" t="s">
        <v>72</v>
      </c>
      <c r="B1" s="152"/>
      <c r="C1" s="152"/>
      <c r="D1" s="152"/>
      <c r="E1" s="152"/>
      <c r="F1" s="153"/>
    </row>
    <row r="2" spans="1:6" ht="27.75" x14ac:dyDescent="0.5">
      <c r="A2" s="162" t="s">
        <v>73</v>
      </c>
      <c r="B2" s="163"/>
      <c r="C2" s="163"/>
      <c r="D2" s="163"/>
      <c r="E2" s="163"/>
      <c r="F2" s="164"/>
    </row>
    <row r="3" spans="1:6" x14ac:dyDescent="0.25">
      <c r="A3" s="154" t="s">
        <v>54</v>
      </c>
      <c r="B3" s="155"/>
      <c r="C3" s="155"/>
      <c r="D3" s="155"/>
      <c r="E3" s="155"/>
      <c r="F3" s="156"/>
    </row>
    <row r="4" spans="1:6" ht="15.75" thickBot="1" x14ac:dyDescent="0.3">
      <c r="A4" s="157" t="s">
        <v>81</v>
      </c>
      <c r="B4" s="158"/>
      <c r="C4" s="158"/>
      <c r="D4" s="158"/>
      <c r="E4" s="158"/>
      <c r="F4" s="159"/>
    </row>
    <row r="5" spans="1:6" ht="18.75" x14ac:dyDescent="0.25">
      <c r="A5" s="112"/>
      <c r="B5" s="7" t="s">
        <v>37</v>
      </c>
      <c r="C5" s="131" t="s">
        <v>38</v>
      </c>
      <c r="D5" s="132"/>
      <c r="E5" s="114" t="str">
        <f>Summary!E5</f>
        <v>03.04.2026</v>
      </c>
      <c r="F5" s="160"/>
    </row>
    <row r="6" spans="1:6" ht="19.5" thickBot="1" x14ac:dyDescent="0.3">
      <c r="A6" s="113"/>
      <c r="B6" s="8" t="s">
        <v>93</v>
      </c>
      <c r="C6" s="133"/>
      <c r="D6" s="134"/>
      <c r="E6" s="115"/>
      <c r="F6" s="161"/>
    </row>
    <row r="7" spans="1:6" ht="16.5" thickBot="1" x14ac:dyDescent="0.3">
      <c r="A7" s="138" t="s">
        <v>106</v>
      </c>
      <c r="B7" s="139"/>
      <c r="C7" s="139"/>
      <c r="D7" s="139"/>
      <c r="E7" s="139"/>
      <c r="F7" s="140"/>
    </row>
    <row r="8" spans="1:6" ht="15.75" thickBot="1" x14ac:dyDescent="0.3">
      <c r="A8" s="135" t="s">
        <v>0</v>
      </c>
      <c r="B8" s="136"/>
      <c r="C8" s="136"/>
      <c r="D8" s="136"/>
      <c r="E8" s="136"/>
      <c r="F8" s="137"/>
    </row>
    <row r="9" spans="1:6" ht="15.75" thickBot="1" x14ac:dyDescent="0.3">
      <c r="A9" s="145" t="s">
        <v>1</v>
      </c>
      <c r="B9" s="146"/>
      <c r="C9" s="146"/>
      <c r="D9" s="146"/>
      <c r="E9" s="146"/>
      <c r="F9" s="147"/>
    </row>
    <row r="10" spans="1:6" ht="16.5" thickBot="1" x14ac:dyDescent="0.3">
      <c r="A10" s="9" t="s">
        <v>11</v>
      </c>
      <c r="B10" s="5" t="s">
        <v>2</v>
      </c>
      <c r="C10" s="5" t="s">
        <v>3</v>
      </c>
      <c r="D10" s="5" t="s">
        <v>4</v>
      </c>
      <c r="E10" s="5" t="s">
        <v>5</v>
      </c>
      <c r="F10" s="6" t="s">
        <v>6</v>
      </c>
    </row>
    <row r="11" spans="1:6" ht="19.5" customHeight="1" thickBot="1" x14ac:dyDescent="0.3">
      <c r="A11" s="148" t="s">
        <v>30</v>
      </c>
      <c r="B11" s="149"/>
      <c r="C11" s="149"/>
      <c r="D11" s="149"/>
      <c r="E11" s="149"/>
      <c r="F11" s="150"/>
    </row>
    <row r="12" spans="1:6" ht="15.75" x14ac:dyDescent="0.25">
      <c r="A12" s="17" t="s">
        <v>15</v>
      </c>
      <c r="B12" s="69" t="s">
        <v>29</v>
      </c>
      <c r="C12" s="70"/>
      <c r="D12" s="70"/>
      <c r="E12" s="74"/>
      <c r="F12" s="71"/>
    </row>
    <row r="13" spans="1:6" ht="15.75" x14ac:dyDescent="0.25">
      <c r="A13" s="91" t="s">
        <v>94</v>
      </c>
      <c r="B13" s="72" t="s">
        <v>112</v>
      </c>
      <c r="C13" s="73" t="s">
        <v>7</v>
      </c>
      <c r="D13" s="73">
        <v>1</v>
      </c>
      <c r="E13" s="74">
        <v>271635</v>
      </c>
      <c r="F13" s="74">
        <f>D13*E13</f>
        <v>271635</v>
      </c>
    </row>
    <row r="14" spans="1:6" ht="15.75" x14ac:dyDescent="0.25">
      <c r="A14" s="91"/>
      <c r="B14" s="72"/>
      <c r="C14" s="73"/>
      <c r="D14" s="73"/>
      <c r="E14" s="74"/>
      <c r="F14" s="74"/>
    </row>
    <row r="15" spans="1:6" ht="15.75" x14ac:dyDescent="0.25">
      <c r="A15" s="15" t="s">
        <v>19</v>
      </c>
      <c r="B15" s="75" t="s">
        <v>20</v>
      </c>
      <c r="C15" s="76"/>
      <c r="D15" s="76"/>
      <c r="E15" s="74"/>
      <c r="F15" s="74"/>
    </row>
    <row r="16" spans="1:6" ht="15.75" x14ac:dyDescent="0.25">
      <c r="A16" s="16">
        <v>1</v>
      </c>
      <c r="B16" s="77" t="s">
        <v>110</v>
      </c>
      <c r="C16" s="45" t="s">
        <v>7</v>
      </c>
      <c r="D16" s="45">
        <v>2</v>
      </c>
      <c r="E16" s="74">
        <v>51350</v>
      </c>
      <c r="F16" s="74">
        <f t="shared" ref="F16:F20" si="0">D16*E16</f>
        <v>102700</v>
      </c>
    </row>
    <row r="17" spans="1:6" ht="15.75" x14ac:dyDescent="0.25">
      <c r="A17" s="16">
        <v>2</v>
      </c>
      <c r="B17" s="77" t="s">
        <v>111</v>
      </c>
      <c r="C17" s="45" t="s">
        <v>7</v>
      </c>
      <c r="D17" s="45">
        <v>1</v>
      </c>
      <c r="E17" s="74">
        <v>46540</v>
      </c>
      <c r="F17" s="74">
        <f t="shared" si="0"/>
        <v>46540</v>
      </c>
    </row>
    <row r="18" spans="1:6" ht="15.75" x14ac:dyDescent="0.25">
      <c r="A18" s="91">
        <v>3</v>
      </c>
      <c r="B18" s="77" t="s">
        <v>74</v>
      </c>
      <c r="C18" s="45" t="s">
        <v>7</v>
      </c>
      <c r="D18" s="45">
        <v>4</v>
      </c>
      <c r="E18" s="74">
        <v>27365</v>
      </c>
      <c r="F18" s="74">
        <f t="shared" si="0"/>
        <v>109460</v>
      </c>
    </row>
    <row r="19" spans="1:6" ht="15.75" x14ac:dyDescent="0.25">
      <c r="A19" s="91">
        <v>4</v>
      </c>
      <c r="B19" s="77" t="s">
        <v>95</v>
      </c>
      <c r="C19" s="45" t="s">
        <v>7</v>
      </c>
      <c r="D19" s="45">
        <v>1</v>
      </c>
      <c r="E19" s="74">
        <v>30745</v>
      </c>
      <c r="F19" s="74">
        <f t="shared" si="0"/>
        <v>30745</v>
      </c>
    </row>
    <row r="20" spans="1:6" ht="15.75" x14ac:dyDescent="0.25">
      <c r="A20" s="91">
        <v>5</v>
      </c>
      <c r="B20" s="95" t="s">
        <v>96</v>
      </c>
      <c r="C20" s="94" t="s">
        <v>16</v>
      </c>
      <c r="D20" s="94">
        <v>8</v>
      </c>
      <c r="E20" s="74">
        <v>1560</v>
      </c>
      <c r="F20" s="74">
        <f t="shared" si="0"/>
        <v>12480</v>
      </c>
    </row>
    <row r="21" spans="1:6" ht="15.75" x14ac:dyDescent="0.25">
      <c r="A21" s="16"/>
      <c r="B21" s="93"/>
      <c r="C21" s="94"/>
      <c r="D21" s="94"/>
      <c r="E21" s="74"/>
      <c r="F21" s="74"/>
    </row>
    <row r="22" spans="1:6" ht="16.5" thickBot="1" x14ac:dyDescent="0.3">
      <c r="A22" s="101" t="s">
        <v>24</v>
      </c>
      <c r="B22" s="99" t="s">
        <v>42</v>
      </c>
      <c r="C22" s="100" t="s">
        <v>7</v>
      </c>
      <c r="D22" s="100">
        <v>7</v>
      </c>
      <c r="E22" s="74">
        <v>5000</v>
      </c>
      <c r="F22" s="92">
        <f>D22*E22</f>
        <v>35000</v>
      </c>
    </row>
    <row r="23" spans="1:6" ht="19.5" thickBot="1" x14ac:dyDescent="0.3">
      <c r="A23" s="141" t="s">
        <v>8</v>
      </c>
      <c r="B23" s="142"/>
      <c r="C23" s="142"/>
      <c r="D23" s="142"/>
      <c r="E23" s="142"/>
      <c r="F23" s="34">
        <f>SUM(F13:F22)</f>
        <v>608560</v>
      </c>
    </row>
    <row r="24" spans="1:6" ht="19.5" thickBot="1" x14ac:dyDescent="0.3">
      <c r="A24" s="143" t="s">
        <v>101</v>
      </c>
      <c r="B24" s="144"/>
      <c r="C24" s="144"/>
      <c r="D24" s="144"/>
      <c r="E24" s="144"/>
      <c r="F24" s="35">
        <f>F23*18%</f>
        <v>109540.8</v>
      </c>
    </row>
    <row r="25" spans="1:6" ht="19.5" thickBot="1" x14ac:dyDescent="0.3">
      <c r="A25" s="143" t="s">
        <v>9</v>
      </c>
      <c r="B25" s="144"/>
      <c r="C25" s="144"/>
      <c r="D25" s="144"/>
      <c r="E25" s="144"/>
      <c r="F25" s="36">
        <f>SUM(F23:F24)</f>
        <v>718100.8</v>
      </c>
    </row>
    <row r="26" spans="1:6" ht="15.75" x14ac:dyDescent="0.25">
      <c r="A26" s="26"/>
      <c r="B26" s="26"/>
      <c r="C26" s="26"/>
      <c r="D26" s="27"/>
      <c r="E26" s="28"/>
      <c r="F26" s="29"/>
    </row>
  </sheetData>
  <mergeCells count="15">
    <mergeCell ref="A1:F1"/>
    <mergeCell ref="A3:F3"/>
    <mergeCell ref="A4:F4"/>
    <mergeCell ref="A5:A6"/>
    <mergeCell ref="E5:E6"/>
    <mergeCell ref="F5:F6"/>
    <mergeCell ref="C5:D6"/>
    <mergeCell ref="A2:F2"/>
    <mergeCell ref="A8:F8"/>
    <mergeCell ref="A7:F7"/>
    <mergeCell ref="A23:E23"/>
    <mergeCell ref="A24:E24"/>
    <mergeCell ref="A25:E25"/>
    <mergeCell ref="A9:F9"/>
    <mergeCell ref="A11:F11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showGridLines="0" topLeftCell="B4" zoomScale="85" zoomScaleNormal="85" workbookViewId="0">
      <selection activeCell="K43" sqref="K43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1" bestFit="1" customWidth="1"/>
    <col min="4" max="4" width="6.42578125" customWidth="1"/>
    <col min="5" max="5" width="9" style="2" customWidth="1"/>
    <col min="6" max="6" width="13.7109375" style="3" bestFit="1" customWidth="1"/>
    <col min="7" max="7" width="18.5703125" style="4" bestFit="1" customWidth="1"/>
    <col min="8" max="8" width="7.28515625" customWidth="1"/>
    <col min="10" max="10" width="12.28515625" bestFit="1" customWidth="1"/>
  </cols>
  <sheetData>
    <row r="1" spans="2:12" ht="26.25" x14ac:dyDescent="0.4">
      <c r="B1" s="151" t="s">
        <v>72</v>
      </c>
      <c r="C1" s="152"/>
      <c r="D1" s="152"/>
      <c r="E1" s="152"/>
      <c r="F1" s="152"/>
      <c r="G1" s="153"/>
    </row>
    <row r="2" spans="2:12" ht="27.75" x14ac:dyDescent="0.5">
      <c r="B2" s="162" t="s">
        <v>73</v>
      </c>
      <c r="C2" s="186"/>
      <c r="D2" s="186"/>
      <c r="E2" s="186"/>
      <c r="F2" s="186"/>
      <c r="G2" s="164"/>
    </row>
    <row r="3" spans="2:12" x14ac:dyDescent="0.25">
      <c r="B3" s="168" t="s">
        <v>54</v>
      </c>
      <c r="C3" s="169"/>
      <c r="D3" s="169"/>
      <c r="E3" s="169"/>
      <c r="F3" s="169"/>
      <c r="G3" s="170"/>
    </row>
    <row r="4" spans="2:12" ht="15.75" thickBot="1" x14ac:dyDescent="0.3">
      <c r="B4" s="171" t="s">
        <v>81</v>
      </c>
      <c r="C4" s="172"/>
      <c r="D4" s="172"/>
      <c r="E4" s="172"/>
      <c r="F4" s="172"/>
      <c r="G4" s="173"/>
    </row>
    <row r="5" spans="2:12" ht="18.75" customHeight="1" x14ac:dyDescent="0.25">
      <c r="B5" s="174"/>
      <c r="C5" s="7" t="s">
        <v>37</v>
      </c>
      <c r="D5" s="180" t="s">
        <v>38</v>
      </c>
      <c r="E5" s="181"/>
      <c r="F5" s="176" t="str">
        <f>Summary!E5</f>
        <v>03.04.2026</v>
      </c>
      <c r="G5" s="178"/>
    </row>
    <row r="6" spans="2:12" ht="19.5" customHeight="1" thickBot="1" x14ac:dyDescent="0.3">
      <c r="B6" s="175"/>
      <c r="C6" s="8" t="s">
        <v>93</v>
      </c>
      <c r="D6" s="182"/>
      <c r="E6" s="183"/>
      <c r="F6" s="177"/>
      <c r="G6" s="179"/>
    </row>
    <row r="7" spans="2:12" ht="19.5" thickBot="1" x14ac:dyDescent="0.3">
      <c r="B7" s="116" t="s">
        <v>106</v>
      </c>
      <c r="C7" s="117"/>
      <c r="D7" s="117"/>
      <c r="E7" s="117"/>
      <c r="F7" s="117"/>
      <c r="G7" s="118"/>
    </row>
    <row r="8" spans="2:12" ht="16.5" thickBot="1" x14ac:dyDescent="0.3">
      <c r="B8" s="165" t="s">
        <v>0</v>
      </c>
      <c r="C8" s="166"/>
      <c r="D8" s="166"/>
      <c r="E8" s="166"/>
      <c r="F8" s="166"/>
      <c r="G8" s="167"/>
    </row>
    <row r="9" spans="2:12" s="1" customFormat="1" ht="16.5" thickBot="1" x14ac:dyDescent="0.3">
      <c r="B9" s="196" t="s">
        <v>10</v>
      </c>
      <c r="C9" s="197"/>
      <c r="D9" s="197"/>
      <c r="E9" s="197"/>
      <c r="F9" s="197"/>
      <c r="G9" s="198"/>
      <c r="I9"/>
      <c r="J9"/>
      <c r="K9"/>
      <c r="L9"/>
    </row>
    <row r="10" spans="2:12" s="1" customFormat="1" ht="16.5" thickBot="1" x14ac:dyDescent="0.3">
      <c r="B10" s="9" t="s">
        <v>11</v>
      </c>
      <c r="C10" s="10" t="s">
        <v>12</v>
      </c>
      <c r="D10" s="10" t="s">
        <v>13</v>
      </c>
      <c r="E10" s="11" t="s">
        <v>4</v>
      </c>
      <c r="F10" s="11" t="s">
        <v>5</v>
      </c>
      <c r="G10" s="12" t="s">
        <v>6</v>
      </c>
      <c r="I10"/>
      <c r="J10"/>
      <c r="K10"/>
      <c r="L10"/>
    </row>
    <row r="11" spans="2:12" ht="15.75" x14ac:dyDescent="0.25">
      <c r="B11" s="39" t="s">
        <v>15</v>
      </c>
      <c r="C11" s="40" t="s">
        <v>36</v>
      </c>
      <c r="D11" s="41"/>
      <c r="E11" s="41"/>
      <c r="F11" s="41"/>
      <c r="G11" s="42"/>
    </row>
    <row r="12" spans="2:12" ht="15.75" x14ac:dyDescent="0.25">
      <c r="B12" s="97" t="s">
        <v>94</v>
      </c>
      <c r="C12" s="72" t="s">
        <v>113</v>
      </c>
      <c r="D12" s="73" t="s">
        <v>7</v>
      </c>
      <c r="E12" s="73">
        <v>1</v>
      </c>
      <c r="F12" s="48">
        <v>16000</v>
      </c>
      <c r="G12" s="19">
        <f>F12*E12</f>
        <v>16000</v>
      </c>
    </row>
    <row r="13" spans="2:12" ht="15.75" x14ac:dyDescent="0.25">
      <c r="B13" s="18"/>
      <c r="C13" s="96"/>
      <c r="D13" s="53"/>
      <c r="E13" s="51"/>
      <c r="F13" s="48"/>
      <c r="G13" s="19"/>
    </row>
    <row r="14" spans="2:12" ht="15.75" x14ac:dyDescent="0.25">
      <c r="B14" s="20" t="s">
        <v>19</v>
      </c>
      <c r="C14" s="52" t="s">
        <v>22</v>
      </c>
      <c r="D14" s="53"/>
      <c r="E14" s="53"/>
      <c r="F14" s="54"/>
      <c r="G14" s="21"/>
    </row>
    <row r="15" spans="2:12" ht="15.75" x14ac:dyDescent="0.25">
      <c r="B15" s="20">
        <v>1</v>
      </c>
      <c r="C15" s="77" t="s">
        <v>114</v>
      </c>
      <c r="D15" s="50" t="s">
        <v>16</v>
      </c>
      <c r="E15" s="45">
        <v>2</v>
      </c>
      <c r="F15" s="56">
        <v>3000</v>
      </c>
      <c r="G15" s="105">
        <f>F15*E15</f>
        <v>6000</v>
      </c>
    </row>
    <row r="16" spans="2:12" ht="15.75" x14ac:dyDescent="0.25">
      <c r="B16" s="20">
        <v>2</v>
      </c>
      <c r="C16" s="77" t="s">
        <v>115</v>
      </c>
      <c r="D16" s="50" t="s">
        <v>16</v>
      </c>
      <c r="E16" s="45">
        <v>1</v>
      </c>
      <c r="F16" s="56">
        <v>3000</v>
      </c>
      <c r="G16" s="105">
        <f>F16*E16</f>
        <v>3000</v>
      </c>
    </row>
    <row r="17" spans="2:8" ht="15.75" x14ac:dyDescent="0.25">
      <c r="B17" s="91">
        <v>3</v>
      </c>
      <c r="C17" s="77" t="s">
        <v>102</v>
      </c>
      <c r="D17" s="50" t="s">
        <v>16</v>
      </c>
      <c r="E17" s="45">
        <v>4</v>
      </c>
      <c r="F17" s="56">
        <v>1650</v>
      </c>
      <c r="G17" s="19">
        <f t="shared" ref="G17:G19" si="0">F17*E17</f>
        <v>6600</v>
      </c>
    </row>
    <row r="18" spans="2:8" ht="15.75" x14ac:dyDescent="0.25">
      <c r="B18" s="91">
        <v>4</v>
      </c>
      <c r="C18" s="77" t="s">
        <v>103</v>
      </c>
      <c r="D18" s="50" t="s">
        <v>16</v>
      </c>
      <c r="E18" s="45">
        <v>1</v>
      </c>
      <c r="F18" s="56">
        <v>1650</v>
      </c>
      <c r="G18" s="19">
        <f t="shared" si="0"/>
        <v>1650</v>
      </c>
    </row>
    <row r="19" spans="2:8" ht="15.75" x14ac:dyDescent="0.25">
      <c r="B19" s="15" t="s">
        <v>24</v>
      </c>
      <c r="C19" s="58" t="s">
        <v>43</v>
      </c>
      <c r="D19" s="57" t="s">
        <v>16</v>
      </c>
      <c r="E19" s="46">
        <v>7</v>
      </c>
      <c r="F19" s="98">
        <v>500</v>
      </c>
      <c r="G19" s="19">
        <f t="shared" si="0"/>
        <v>3500</v>
      </c>
    </row>
    <row r="20" spans="2:8" ht="15.75" x14ac:dyDescent="0.25">
      <c r="B20" s="22" t="s">
        <v>39</v>
      </c>
      <c r="C20" s="59" t="s">
        <v>23</v>
      </c>
      <c r="D20" s="25"/>
      <c r="E20" s="60"/>
      <c r="F20" s="61"/>
      <c r="G20" s="23"/>
    </row>
    <row r="21" spans="2:8" ht="15.75" x14ac:dyDescent="0.25">
      <c r="B21" s="16">
        <v>1</v>
      </c>
      <c r="C21" s="62" t="s">
        <v>53</v>
      </c>
      <c r="D21" s="25" t="s">
        <v>14</v>
      </c>
      <c r="E21" s="51">
        <v>110</v>
      </c>
      <c r="F21" s="44">
        <v>1900</v>
      </c>
      <c r="G21" s="19">
        <f t="shared" ref="G21" si="1">F21*E21</f>
        <v>209000</v>
      </c>
    </row>
    <row r="22" spans="2:8" ht="15.75" x14ac:dyDescent="0.25">
      <c r="B22" s="22" t="s">
        <v>25</v>
      </c>
      <c r="C22" s="63" t="s">
        <v>34</v>
      </c>
      <c r="D22" s="25"/>
      <c r="E22" s="51"/>
      <c r="F22" s="44"/>
      <c r="G22" s="19"/>
    </row>
    <row r="23" spans="2:8" ht="15.75" x14ac:dyDescent="0.25">
      <c r="B23" s="16">
        <v>1</v>
      </c>
      <c r="C23" s="64" t="s">
        <v>104</v>
      </c>
      <c r="D23" s="25" t="s">
        <v>14</v>
      </c>
      <c r="E23" s="51">
        <v>84</v>
      </c>
      <c r="F23" s="44">
        <v>105</v>
      </c>
      <c r="G23" s="19">
        <f t="shared" ref="G23:G25" si="2">F23*E23</f>
        <v>8820</v>
      </c>
    </row>
    <row r="24" spans="2:8" ht="15.75" x14ac:dyDescent="0.25">
      <c r="B24" s="16">
        <v>2</v>
      </c>
      <c r="C24" s="64" t="s">
        <v>105</v>
      </c>
      <c r="D24" s="25" t="s">
        <v>14</v>
      </c>
      <c r="E24" s="51">
        <v>105</v>
      </c>
      <c r="F24" s="44">
        <v>115</v>
      </c>
      <c r="G24" s="19">
        <f t="shared" si="2"/>
        <v>12075</v>
      </c>
    </row>
    <row r="25" spans="2:8" ht="15.75" x14ac:dyDescent="0.25">
      <c r="B25" s="16">
        <v>3</v>
      </c>
      <c r="C25" s="64" t="s">
        <v>97</v>
      </c>
      <c r="D25" s="25" t="s">
        <v>14</v>
      </c>
      <c r="E25" s="51">
        <v>36</v>
      </c>
      <c r="F25" s="44">
        <v>160</v>
      </c>
      <c r="G25" s="19">
        <f t="shared" si="2"/>
        <v>5760</v>
      </c>
    </row>
    <row r="26" spans="2:8" ht="15.75" x14ac:dyDescent="0.25">
      <c r="B26" s="22" t="s">
        <v>27</v>
      </c>
      <c r="C26" s="63" t="s">
        <v>35</v>
      </c>
      <c r="D26" s="25"/>
      <c r="E26" s="51"/>
      <c r="F26" s="44"/>
      <c r="G26" s="23"/>
    </row>
    <row r="27" spans="2:8" ht="15.75" x14ac:dyDescent="0.25">
      <c r="B27" s="16">
        <v>1</v>
      </c>
      <c r="C27" s="49" t="s">
        <v>41</v>
      </c>
      <c r="D27" s="25" t="s">
        <v>14</v>
      </c>
      <c r="E27" s="51">
        <v>56</v>
      </c>
      <c r="F27" s="44">
        <v>140</v>
      </c>
      <c r="G27" s="19">
        <f t="shared" ref="G27:G39" si="3">F27*E27</f>
        <v>7840</v>
      </c>
    </row>
    <row r="28" spans="2:8" ht="15.75" x14ac:dyDescent="0.25">
      <c r="B28" s="16">
        <v>2</v>
      </c>
      <c r="C28" s="49" t="s">
        <v>98</v>
      </c>
      <c r="D28" s="25" t="s">
        <v>14</v>
      </c>
      <c r="E28" s="51">
        <v>25</v>
      </c>
      <c r="F28" s="44">
        <v>125</v>
      </c>
      <c r="G28" s="19">
        <f t="shared" si="3"/>
        <v>3125</v>
      </c>
    </row>
    <row r="29" spans="2:8" ht="15.75" x14ac:dyDescent="0.25">
      <c r="B29" s="24" t="s">
        <v>28</v>
      </c>
      <c r="C29" s="55" t="s">
        <v>83</v>
      </c>
      <c r="D29" s="50" t="s">
        <v>16</v>
      </c>
      <c r="E29" s="51">
        <v>5</v>
      </c>
      <c r="F29" s="44">
        <v>6500</v>
      </c>
      <c r="G29" s="19">
        <f t="shared" si="3"/>
        <v>32500</v>
      </c>
      <c r="H29" t="s">
        <v>99</v>
      </c>
    </row>
    <row r="30" spans="2:8" ht="15.75" x14ac:dyDescent="0.25">
      <c r="B30" s="24" t="s">
        <v>32</v>
      </c>
      <c r="C30" s="55" t="s">
        <v>100</v>
      </c>
      <c r="D30" s="50" t="s">
        <v>16</v>
      </c>
      <c r="E30" s="51">
        <v>1</v>
      </c>
      <c r="F30" s="44">
        <v>6500</v>
      </c>
      <c r="G30" s="19">
        <f t="shared" si="3"/>
        <v>6500</v>
      </c>
    </row>
    <row r="31" spans="2:8" ht="15.75" x14ac:dyDescent="0.25">
      <c r="B31" s="24" t="s">
        <v>40</v>
      </c>
      <c r="C31" s="55" t="s">
        <v>91</v>
      </c>
      <c r="D31" s="50" t="s">
        <v>84</v>
      </c>
      <c r="E31" s="51">
        <v>36</v>
      </c>
      <c r="F31" s="44">
        <v>135</v>
      </c>
      <c r="G31" s="19">
        <f t="shared" si="3"/>
        <v>4860</v>
      </c>
    </row>
    <row r="32" spans="2:8" ht="15.75" x14ac:dyDescent="0.25">
      <c r="B32" s="24" t="s">
        <v>77</v>
      </c>
      <c r="C32" s="55" t="s">
        <v>107</v>
      </c>
      <c r="D32" s="50" t="s">
        <v>84</v>
      </c>
      <c r="E32" s="51">
        <v>3</v>
      </c>
      <c r="F32" s="44">
        <v>1050</v>
      </c>
      <c r="G32" s="19">
        <f t="shared" si="3"/>
        <v>3150</v>
      </c>
    </row>
    <row r="33" spans="2:7" ht="15.75" x14ac:dyDescent="0.25">
      <c r="B33" s="24" t="s">
        <v>78</v>
      </c>
      <c r="C33" s="55" t="s">
        <v>85</v>
      </c>
      <c r="D33" s="50" t="s">
        <v>16</v>
      </c>
      <c r="E33" s="51">
        <v>2</v>
      </c>
      <c r="F33" s="44">
        <v>1785</v>
      </c>
      <c r="G33" s="19">
        <f t="shared" si="3"/>
        <v>3570</v>
      </c>
    </row>
    <row r="34" spans="2:7" ht="15.75" x14ac:dyDescent="0.25">
      <c r="B34" s="24" t="s">
        <v>79</v>
      </c>
      <c r="C34" s="55" t="s">
        <v>86</v>
      </c>
      <c r="D34" s="50" t="s">
        <v>16</v>
      </c>
      <c r="E34" s="51">
        <v>1</v>
      </c>
      <c r="F34" s="44">
        <v>1500</v>
      </c>
      <c r="G34" s="19">
        <f t="shared" si="3"/>
        <v>1500</v>
      </c>
    </row>
    <row r="35" spans="2:7" ht="15.75" x14ac:dyDescent="0.25">
      <c r="B35" s="24" t="s">
        <v>80</v>
      </c>
      <c r="C35" s="68" t="s">
        <v>33</v>
      </c>
      <c r="D35" s="66" t="s">
        <v>31</v>
      </c>
      <c r="E35" s="51">
        <v>12</v>
      </c>
      <c r="F35" s="44">
        <v>1150</v>
      </c>
      <c r="G35" s="19">
        <f t="shared" si="3"/>
        <v>13800</v>
      </c>
    </row>
    <row r="36" spans="2:7" ht="15.75" x14ac:dyDescent="0.25">
      <c r="B36" s="43" t="s">
        <v>87</v>
      </c>
      <c r="C36" s="65" t="s">
        <v>75</v>
      </c>
      <c r="D36" s="66" t="s">
        <v>21</v>
      </c>
      <c r="E36" s="46">
        <v>1</v>
      </c>
      <c r="F36" s="44">
        <v>15000</v>
      </c>
      <c r="G36" s="106">
        <f t="shared" si="3"/>
        <v>15000</v>
      </c>
    </row>
    <row r="37" spans="2:7" ht="15.75" x14ac:dyDescent="0.25">
      <c r="B37" s="43" t="s">
        <v>88</v>
      </c>
      <c r="C37" s="67" t="s">
        <v>26</v>
      </c>
      <c r="D37" s="66" t="s">
        <v>21</v>
      </c>
      <c r="E37" s="46">
        <v>1</v>
      </c>
      <c r="F37" s="44">
        <v>3500</v>
      </c>
      <c r="G37" s="106">
        <f t="shared" si="3"/>
        <v>3500</v>
      </c>
    </row>
    <row r="38" spans="2:7" ht="15.75" x14ac:dyDescent="0.25">
      <c r="B38" s="43" t="s">
        <v>89</v>
      </c>
      <c r="C38" s="68" t="s">
        <v>108</v>
      </c>
      <c r="D38" s="25" t="s">
        <v>21</v>
      </c>
      <c r="E38" s="47">
        <v>1</v>
      </c>
      <c r="F38" s="44">
        <v>13500</v>
      </c>
      <c r="G38" s="106">
        <f t="shared" si="3"/>
        <v>13500</v>
      </c>
    </row>
    <row r="39" spans="2:7" ht="15.75" x14ac:dyDescent="0.25">
      <c r="B39" s="102" t="s">
        <v>92</v>
      </c>
      <c r="C39" s="103" t="s">
        <v>109</v>
      </c>
      <c r="D39" s="25" t="s">
        <v>21</v>
      </c>
      <c r="E39" s="47">
        <v>1</v>
      </c>
      <c r="F39" s="104">
        <v>12000</v>
      </c>
      <c r="G39" s="106">
        <f t="shared" si="3"/>
        <v>12000</v>
      </c>
    </row>
    <row r="40" spans="2:7" ht="16.5" thickBot="1" x14ac:dyDescent="0.3">
      <c r="B40" s="107"/>
      <c r="C40" s="103"/>
      <c r="D40" s="103"/>
      <c r="E40" s="103"/>
      <c r="F40" s="104"/>
      <c r="G40" s="108"/>
    </row>
    <row r="41" spans="2:7" ht="19.5" thickBot="1" x14ac:dyDescent="0.3">
      <c r="B41" s="143" t="s">
        <v>17</v>
      </c>
      <c r="C41" s="144"/>
      <c r="D41" s="144"/>
      <c r="E41" s="144"/>
      <c r="F41" s="144"/>
      <c r="G41" s="37">
        <f>SUM(G12:G40)</f>
        <v>393250</v>
      </c>
    </row>
    <row r="42" spans="2:7" ht="19.5" thickBot="1" x14ac:dyDescent="0.3">
      <c r="B42" s="143" t="s">
        <v>90</v>
      </c>
      <c r="C42" s="144"/>
      <c r="D42" s="144"/>
      <c r="E42" s="144"/>
      <c r="F42" s="199"/>
      <c r="G42" s="38">
        <f>G41*18%</f>
        <v>70785</v>
      </c>
    </row>
    <row r="43" spans="2:7" ht="19.5" thickBot="1" x14ac:dyDescent="0.3">
      <c r="B43" s="200" t="s">
        <v>18</v>
      </c>
      <c r="C43" s="201"/>
      <c r="D43" s="201"/>
      <c r="E43" s="201"/>
      <c r="F43" s="202"/>
      <c r="G43" s="38">
        <f>SUM(G41:G42)</f>
        <v>464035</v>
      </c>
    </row>
    <row r="44" spans="2:7" ht="16.5" thickBot="1" x14ac:dyDescent="0.3">
      <c r="B44" s="26"/>
      <c r="C44" s="26"/>
      <c r="D44" s="26"/>
      <c r="E44" s="27"/>
      <c r="F44" s="28"/>
      <c r="G44" s="29"/>
    </row>
    <row r="45" spans="2:7" ht="16.5" thickBot="1" x14ac:dyDescent="0.3">
      <c r="B45" s="189" t="s">
        <v>44</v>
      </c>
      <c r="C45" s="190"/>
      <c r="D45" s="190"/>
      <c r="E45" s="190"/>
      <c r="F45" s="190"/>
      <c r="G45" s="191"/>
    </row>
    <row r="46" spans="2:7" ht="15.75" x14ac:dyDescent="0.25">
      <c r="B46" s="14">
        <v>1</v>
      </c>
      <c r="C46" s="192" t="s">
        <v>45</v>
      </c>
      <c r="D46" s="192"/>
      <c r="E46" s="192"/>
      <c r="F46" s="192"/>
      <c r="G46" s="193"/>
    </row>
    <row r="47" spans="2:7" ht="15.75" x14ac:dyDescent="0.25">
      <c r="B47" s="13">
        <v>2</v>
      </c>
      <c r="C47" s="194" t="s">
        <v>46</v>
      </c>
      <c r="D47" s="194"/>
      <c r="E47" s="194"/>
      <c r="F47" s="194"/>
      <c r="G47" s="195"/>
    </row>
    <row r="48" spans="2:7" ht="15.75" x14ac:dyDescent="0.25">
      <c r="B48" s="13">
        <v>3</v>
      </c>
      <c r="C48" s="194" t="s">
        <v>47</v>
      </c>
      <c r="D48" s="194"/>
      <c r="E48" s="194"/>
      <c r="F48" s="194"/>
      <c r="G48" s="195"/>
    </row>
    <row r="49" spans="2:7" ht="15.75" x14ac:dyDescent="0.25">
      <c r="B49" s="13">
        <v>4</v>
      </c>
      <c r="C49" s="194" t="s">
        <v>48</v>
      </c>
      <c r="D49" s="194"/>
      <c r="E49" s="194"/>
      <c r="F49" s="194"/>
      <c r="G49" s="195"/>
    </row>
    <row r="50" spans="2:7" ht="15.75" x14ac:dyDescent="0.25">
      <c r="B50" s="13">
        <v>5</v>
      </c>
      <c r="C50" s="187" t="s">
        <v>49</v>
      </c>
      <c r="D50" s="187"/>
      <c r="E50" s="187"/>
      <c r="F50" s="187"/>
      <c r="G50" s="188"/>
    </row>
    <row r="51" spans="2:7" ht="15.75" x14ac:dyDescent="0.25">
      <c r="B51" s="13">
        <v>6</v>
      </c>
      <c r="C51" s="187" t="s">
        <v>50</v>
      </c>
      <c r="D51" s="187"/>
      <c r="E51" s="187"/>
      <c r="F51" s="187"/>
      <c r="G51" s="188"/>
    </row>
    <row r="52" spans="2:7" ht="15.75" x14ac:dyDescent="0.25">
      <c r="B52" s="13">
        <v>7</v>
      </c>
      <c r="C52" s="187" t="s">
        <v>51</v>
      </c>
      <c r="D52" s="187"/>
      <c r="E52" s="187"/>
      <c r="F52" s="187"/>
      <c r="G52" s="188"/>
    </row>
    <row r="53" spans="2:7" ht="15.75" x14ac:dyDescent="0.25">
      <c r="B53" s="13">
        <v>8</v>
      </c>
      <c r="C53" s="187" t="s">
        <v>52</v>
      </c>
      <c r="D53" s="187"/>
      <c r="E53" s="187"/>
      <c r="F53" s="187"/>
      <c r="G53" s="188"/>
    </row>
    <row r="54" spans="2:7" ht="15.75" x14ac:dyDescent="0.25">
      <c r="B54" s="13">
        <v>9</v>
      </c>
      <c r="C54" s="187" t="s">
        <v>55</v>
      </c>
      <c r="D54" s="187"/>
      <c r="E54" s="187"/>
      <c r="F54" s="187"/>
      <c r="G54" s="188"/>
    </row>
    <row r="55" spans="2:7" ht="16.5" thickBot="1" x14ac:dyDescent="0.3">
      <c r="B55" s="30">
        <v>10</v>
      </c>
      <c r="C55" s="184" t="s">
        <v>76</v>
      </c>
      <c r="D55" s="184"/>
      <c r="E55" s="184"/>
      <c r="F55" s="184"/>
      <c r="G55" s="185"/>
    </row>
  </sheetData>
  <mergeCells count="25">
    <mergeCell ref="C55:G55"/>
    <mergeCell ref="B2:G2"/>
    <mergeCell ref="C51:G51"/>
    <mergeCell ref="C52:G52"/>
    <mergeCell ref="C53:G53"/>
    <mergeCell ref="C54:G54"/>
    <mergeCell ref="B45:G45"/>
    <mergeCell ref="C46:G46"/>
    <mergeCell ref="C47:G47"/>
    <mergeCell ref="C48:G48"/>
    <mergeCell ref="C49:G49"/>
    <mergeCell ref="C50:G50"/>
    <mergeCell ref="B9:G9"/>
    <mergeCell ref="B41:F41"/>
    <mergeCell ref="B42:F42"/>
    <mergeCell ref="B43:F43"/>
    <mergeCell ref="B7:G7"/>
    <mergeCell ref="B8:G8"/>
    <mergeCell ref="B1:G1"/>
    <mergeCell ref="B3:G3"/>
    <mergeCell ref="B4:G4"/>
    <mergeCell ref="B5:B6"/>
    <mergeCell ref="F5:F6"/>
    <mergeCell ref="G5:G6"/>
    <mergeCell ref="D5:E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showGridLines="0" zoomScaleNormal="100" workbookViewId="0">
      <selection activeCell="B7" sqref="B7:G7"/>
    </sheetView>
  </sheetViews>
  <sheetFormatPr defaultColWidth="9.140625" defaultRowHeight="15" x14ac:dyDescent="0.2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9" max="9" width="12.28515625" bestFit="1" customWidth="1"/>
    <col min="11" max="11" width="9.7109375" bestFit="1" customWidth="1"/>
  </cols>
  <sheetData>
    <row r="1" spans="2:7" ht="26.25" x14ac:dyDescent="0.4">
      <c r="B1" s="151" t="s">
        <v>72</v>
      </c>
      <c r="C1" s="152"/>
      <c r="D1" s="152"/>
      <c r="E1" s="152"/>
      <c r="F1" s="152"/>
      <c r="G1" s="153"/>
    </row>
    <row r="2" spans="2:7" ht="27.75" x14ac:dyDescent="0.5">
      <c r="B2" s="162" t="s">
        <v>73</v>
      </c>
      <c r="C2" s="163"/>
      <c r="D2" s="163"/>
      <c r="E2" s="163"/>
      <c r="F2" s="163"/>
      <c r="G2" s="164"/>
    </row>
    <row r="3" spans="2:7" x14ac:dyDescent="0.25">
      <c r="B3" s="168" t="s">
        <v>54</v>
      </c>
      <c r="C3" s="203"/>
      <c r="D3" s="203"/>
      <c r="E3" s="203"/>
      <c r="F3" s="203"/>
      <c r="G3" s="170"/>
    </row>
    <row r="4" spans="2:7" ht="15.75" thickBot="1" x14ac:dyDescent="0.3">
      <c r="B4" s="171" t="s">
        <v>81</v>
      </c>
      <c r="C4" s="172"/>
      <c r="D4" s="172"/>
      <c r="E4" s="172"/>
      <c r="F4" s="172"/>
      <c r="G4" s="173"/>
    </row>
    <row r="5" spans="2:7" ht="18.75" customHeight="1" x14ac:dyDescent="0.25">
      <c r="B5" s="174"/>
      <c r="C5" s="7" t="s">
        <v>37</v>
      </c>
      <c r="D5" s="180" t="s">
        <v>38</v>
      </c>
      <c r="E5" s="181"/>
      <c r="F5" s="176" t="str">
        <f>Summary!E5</f>
        <v>03.04.2026</v>
      </c>
      <c r="G5" s="178"/>
    </row>
    <row r="6" spans="2:7" ht="19.5" customHeight="1" thickBot="1" x14ac:dyDescent="0.3">
      <c r="B6" s="175"/>
      <c r="C6" s="8" t="s">
        <v>71</v>
      </c>
      <c r="D6" s="182"/>
      <c r="E6" s="183"/>
      <c r="F6" s="177"/>
      <c r="G6" s="179"/>
    </row>
    <row r="7" spans="2:7" ht="36.75" customHeight="1" thickBot="1" x14ac:dyDescent="0.3">
      <c r="B7" s="116" t="s">
        <v>82</v>
      </c>
      <c r="C7" s="117"/>
      <c r="D7" s="117"/>
      <c r="E7" s="117"/>
      <c r="F7" s="117"/>
      <c r="G7" s="118"/>
    </row>
    <row r="8" spans="2:7" ht="16.5" thickBot="1" x14ac:dyDescent="0.3">
      <c r="B8" s="207" t="s">
        <v>0</v>
      </c>
      <c r="C8" s="208"/>
      <c r="D8" s="208"/>
      <c r="E8" s="208"/>
      <c r="F8" s="208"/>
      <c r="G8" s="209"/>
    </row>
    <row r="9" spans="2:7" ht="16.5" thickBot="1" x14ac:dyDescent="0.3">
      <c r="B9" s="210" t="s">
        <v>10</v>
      </c>
      <c r="C9" s="211"/>
      <c r="D9" s="211"/>
      <c r="E9" s="211"/>
      <c r="F9" s="211"/>
      <c r="G9" s="212"/>
    </row>
    <row r="10" spans="2:7" ht="19.5" thickBot="1" x14ac:dyDescent="0.3">
      <c r="B10" s="213" t="s">
        <v>44</v>
      </c>
      <c r="C10" s="214"/>
      <c r="D10" s="214"/>
      <c r="E10" s="214"/>
      <c r="F10" s="214"/>
      <c r="G10" s="215"/>
    </row>
    <row r="11" spans="2:7" ht="15.75" x14ac:dyDescent="0.25">
      <c r="B11" s="32">
        <v>1</v>
      </c>
      <c r="C11" s="216" t="s">
        <v>61</v>
      </c>
      <c r="D11" s="217"/>
      <c r="E11" s="217"/>
      <c r="F11" s="217"/>
      <c r="G11" s="218"/>
    </row>
    <row r="12" spans="2:7" ht="15.75" x14ac:dyDescent="0.25">
      <c r="B12" s="204">
        <v>2</v>
      </c>
      <c r="C12" s="205" t="s">
        <v>62</v>
      </c>
      <c r="D12" s="205"/>
      <c r="E12" s="205"/>
      <c r="F12" s="205"/>
      <c r="G12" s="206"/>
    </row>
    <row r="13" spans="2:7" ht="15.75" x14ac:dyDescent="0.25">
      <c r="B13" s="204"/>
      <c r="C13" s="205" t="s">
        <v>63</v>
      </c>
      <c r="D13" s="205"/>
      <c r="E13" s="205"/>
      <c r="F13" s="205"/>
      <c r="G13" s="206"/>
    </row>
    <row r="14" spans="2:7" ht="15.75" x14ac:dyDescent="0.25">
      <c r="B14" s="204"/>
      <c r="C14" s="205" t="s">
        <v>64</v>
      </c>
      <c r="D14" s="205"/>
      <c r="E14" s="205"/>
      <c r="F14" s="205"/>
      <c r="G14" s="206"/>
    </row>
    <row r="15" spans="2:7" ht="15.75" x14ac:dyDescent="0.25">
      <c r="B15" s="204"/>
      <c r="C15" s="205" t="s">
        <v>65</v>
      </c>
      <c r="D15" s="205"/>
      <c r="E15" s="205"/>
      <c r="F15" s="205"/>
      <c r="G15" s="206"/>
    </row>
    <row r="16" spans="2:7" ht="15.75" x14ac:dyDescent="0.25">
      <c r="B16" s="204"/>
      <c r="C16" s="219" t="s">
        <v>45</v>
      </c>
      <c r="D16" s="192"/>
      <c r="E16" s="192"/>
      <c r="F16" s="192"/>
      <c r="G16" s="193"/>
    </row>
    <row r="17" spans="2:7" ht="15.75" x14ac:dyDescent="0.25">
      <c r="B17" s="13">
        <v>3</v>
      </c>
      <c r="C17" s="194" t="s">
        <v>46</v>
      </c>
      <c r="D17" s="194"/>
      <c r="E17" s="194"/>
      <c r="F17" s="194"/>
      <c r="G17" s="195"/>
    </row>
    <row r="18" spans="2:7" ht="15.75" x14ac:dyDescent="0.25">
      <c r="B18" s="13">
        <v>4</v>
      </c>
      <c r="C18" s="194" t="s">
        <v>47</v>
      </c>
      <c r="D18" s="194"/>
      <c r="E18" s="194"/>
      <c r="F18" s="194"/>
      <c r="G18" s="195"/>
    </row>
    <row r="19" spans="2:7" ht="32.25" customHeight="1" x14ac:dyDescent="0.25">
      <c r="B19" s="13">
        <v>5</v>
      </c>
      <c r="C19" s="194" t="s">
        <v>48</v>
      </c>
      <c r="D19" s="194"/>
      <c r="E19" s="194"/>
      <c r="F19" s="194"/>
      <c r="G19" s="195"/>
    </row>
    <row r="20" spans="2:7" ht="15.75" x14ac:dyDescent="0.25">
      <c r="B20" s="13">
        <v>6</v>
      </c>
      <c r="C20" s="187" t="s">
        <v>49</v>
      </c>
      <c r="D20" s="187"/>
      <c r="E20" s="187"/>
      <c r="F20" s="187"/>
      <c r="G20" s="188"/>
    </row>
    <row r="21" spans="2:7" ht="15.75" x14ac:dyDescent="0.25">
      <c r="B21" s="13">
        <v>7</v>
      </c>
      <c r="C21" s="187" t="s">
        <v>50</v>
      </c>
      <c r="D21" s="187"/>
      <c r="E21" s="187"/>
      <c r="F21" s="187"/>
      <c r="G21" s="188"/>
    </row>
    <row r="22" spans="2:7" ht="15.75" x14ac:dyDescent="0.25">
      <c r="B22" s="13">
        <v>8</v>
      </c>
      <c r="C22" s="187" t="s">
        <v>51</v>
      </c>
      <c r="D22" s="187"/>
      <c r="E22" s="187"/>
      <c r="F22" s="187"/>
      <c r="G22" s="188"/>
    </row>
    <row r="23" spans="2:7" ht="15.75" x14ac:dyDescent="0.25">
      <c r="B23" s="13">
        <v>9</v>
      </c>
      <c r="C23" s="187" t="s">
        <v>52</v>
      </c>
      <c r="D23" s="187"/>
      <c r="E23" s="187"/>
      <c r="F23" s="187"/>
      <c r="G23" s="188"/>
    </row>
    <row r="24" spans="2:7" ht="16.5" thickBot="1" x14ac:dyDescent="0.3">
      <c r="B24" s="33">
        <v>10</v>
      </c>
      <c r="C24" s="184" t="s">
        <v>55</v>
      </c>
      <c r="D24" s="184"/>
      <c r="E24" s="184"/>
      <c r="F24" s="184"/>
      <c r="G24" s="185"/>
    </row>
  </sheetData>
  <mergeCells count="27">
    <mergeCell ref="C22:G22"/>
    <mergeCell ref="C23:G23"/>
    <mergeCell ref="C24:G24"/>
    <mergeCell ref="C16:G16"/>
    <mergeCell ref="C17:G17"/>
    <mergeCell ref="C18:G18"/>
    <mergeCell ref="C19:G19"/>
    <mergeCell ref="C20:G20"/>
    <mergeCell ref="C21:G21"/>
    <mergeCell ref="B7:G7"/>
    <mergeCell ref="B8:G8"/>
    <mergeCell ref="B9:G9"/>
    <mergeCell ref="B10:G10"/>
    <mergeCell ref="C11:G11"/>
    <mergeCell ref="B12:B16"/>
    <mergeCell ref="C12:G12"/>
    <mergeCell ref="C13:G13"/>
    <mergeCell ref="C14:G14"/>
    <mergeCell ref="C15:G15"/>
    <mergeCell ref="B1:G1"/>
    <mergeCell ref="B3:G3"/>
    <mergeCell ref="B4:G4"/>
    <mergeCell ref="B5:B6"/>
    <mergeCell ref="F5:F6"/>
    <mergeCell ref="G5:G6"/>
    <mergeCell ref="D5:E6"/>
    <mergeCell ref="B2:G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85" zoomScaleNormal="85" workbookViewId="0">
      <selection activeCell="F16" sqref="F16"/>
    </sheetView>
  </sheetViews>
  <sheetFormatPr defaultColWidth="9.28515625" defaultRowHeight="15" x14ac:dyDescent="0.25"/>
  <cols>
    <col min="1" max="1" width="8.28515625" customWidth="1"/>
    <col min="2" max="2" width="106.85546875" customWidth="1"/>
    <col min="3" max="3" width="6.42578125" customWidth="1"/>
    <col min="4" max="4" width="9" style="2" customWidth="1"/>
    <col min="5" max="5" width="14.5703125" style="3" bestFit="1" customWidth="1"/>
    <col min="6" max="6" width="18.5703125" style="4" bestFit="1" customWidth="1"/>
    <col min="7" max="18" width="9.28515625" customWidth="1"/>
  </cols>
  <sheetData>
    <row r="1" spans="1:6" ht="27.75" x14ac:dyDescent="0.4">
      <c r="A1" s="220" t="s">
        <v>72</v>
      </c>
      <c r="B1" s="221"/>
      <c r="C1" s="221"/>
      <c r="D1" s="221"/>
      <c r="E1" s="221"/>
      <c r="F1" s="222"/>
    </row>
    <row r="2" spans="1:6" ht="27.75" x14ac:dyDescent="0.5">
      <c r="A2" s="162" t="s">
        <v>73</v>
      </c>
      <c r="B2" s="186"/>
      <c r="C2" s="186"/>
      <c r="D2" s="186"/>
      <c r="E2" s="186"/>
      <c r="F2" s="164"/>
    </row>
    <row r="3" spans="1:6" x14ac:dyDescent="0.25">
      <c r="A3" s="154" t="s">
        <v>54</v>
      </c>
      <c r="B3" s="223"/>
      <c r="C3" s="223"/>
      <c r="D3" s="223"/>
      <c r="E3" s="223"/>
      <c r="F3" s="156"/>
    </row>
    <row r="4" spans="1:6" ht="15.75" thickBot="1" x14ac:dyDescent="0.3">
      <c r="A4" s="157" t="s">
        <v>81</v>
      </c>
      <c r="B4" s="158"/>
      <c r="C4" s="158"/>
      <c r="D4" s="158"/>
      <c r="E4" s="158"/>
      <c r="F4" s="159"/>
    </row>
    <row r="5" spans="1:6" ht="18.75" x14ac:dyDescent="0.25">
      <c r="A5" s="224"/>
      <c r="B5" s="225" t="s">
        <v>37</v>
      </c>
      <c r="C5" s="226" t="s">
        <v>38</v>
      </c>
      <c r="D5" s="227"/>
      <c r="E5" s="228">
        <v>46115</v>
      </c>
      <c r="F5" s="229"/>
    </row>
    <row r="6" spans="1:6" ht="19.5" thickBot="1" x14ac:dyDescent="0.3">
      <c r="A6" s="230"/>
      <c r="B6" s="231" t="s">
        <v>93</v>
      </c>
      <c r="C6" s="232"/>
      <c r="D6" s="233"/>
      <c r="E6" s="234"/>
      <c r="F6" s="235"/>
    </row>
    <row r="7" spans="1:6" ht="16.5" thickBot="1" x14ac:dyDescent="0.3">
      <c r="A7" s="138" t="s">
        <v>106</v>
      </c>
      <c r="B7" s="139"/>
      <c r="C7" s="139"/>
      <c r="D7" s="139"/>
      <c r="E7" s="139"/>
      <c r="F7" s="140"/>
    </row>
    <row r="8" spans="1:6" ht="15.75" thickBot="1" x14ac:dyDescent="0.3">
      <c r="A8" s="135" t="s">
        <v>0</v>
      </c>
      <c r="B8" s="136"/>
      <c r="C8" s="136"/>
      <c r="D8" s="136"/>
      <c r="E8" s="136"/>
      <c r="F8" s="137"/>
    </row>
    <row r="9" spans="1:6" ht="15.75" thickBot="1" x14ac:dyDescent="0.3">
      <c r="A9" s="236" t="s">
        <v>1</v>
      </c>
      <c r="B9" s="237"/>
      <c r="C9" s="237"/>
      <c r="D9" s="237"/>
      <c r="E9" s="237"/>
      <c r="F9" s="238"/>
    </row>
    <row r="10" spans="1:6" ht="19.5" customHeight="1" thickBot="1" x14ac:dyDescent="0.3">
      <c r="A10" s="148" t="s">
        <v>117</v>
      </c>
      <c r="B10" s="149"/>
      <c r="C10" s="149"/>
      <c r="D10" s="149"/>
      <c r="E10" s="149"/>
      <c r="F10" s="150"/>
    </row>
    <row r="11" spans="1:6" ht="16.5" thickBot="1" x14ac:dyDescent="0.3">
      <c r="A11" s="239" t="s">
        <v>11</v>
      </c>
      <c r="B11" s="240" t="s">
        <v>2</v>
      </c>
      <c r="C11" s="240" t="s">
        <v>3</v>
      </c>
      <c r="D11" s="240" t="s">
        <v>4</v>
      </c>
      <c r="E11" s="240" t="s">
        <v>5</v>
      </c>
      <c r="F11" s="241" t="s">
        <v>6</v>
      </c>
    </row>
    <row r="12" spans="1:6" ht="15.75" x14ac:dyDescent="0.25">
      <c r="A12" s="242" t="s">
        <v>94</v>
      </c>
      <c r="B12" s="243" t="s">
        <v>118</v>
      </c>
      <c r="C12" s="244" t="s">
        <v>7</v>
      </c>
      <c r="D12" s="245">
        <v>1</v>
      </c>
      <c r="E12" s="246">
        <v>92635</v>
      </c>
      <c r="F12" s="247">
        <f>D12*E12</f>
        <v>92635</v>
      </c>
    </row>
    <row r="13" spans="1:6" ht="15.75" x14ac:dyDescent="0.25">
      <c r="A13" s="248" t="s">
        <v>119</v>
      </c>
      <c r="B13" s="77" t="s">
        <v>120</v>
      </c>
      <c r="C13" s="45" t="s">
        <v>7</v>
      </c>
      <c r="D13" s="249">
        <v>3</v>
      </c>
      <c r="E13" s="250">
        <v>63535</v>
      </c>
      <c r="F13" s="251">
        <f t="shared" ref="F13:F14" si="0">D13*E13</f>
        <v>190605</v>
      </c>
    </row>
    <row r="14" spans="1:6" ht="16.5" thickBot="1" x14ac:dyDescent="0.3">
      <c r="A14" s="252" t="s">
        <v>121</v>
      </c>
      <c r="B14" s="253" t="s">
        <v>122</v>
      </c>
      <c r="C14" s="100" t="s">
        <v>16</v>
      </c>
      <c r="D14" s="254">
        <v>1</v>
      </c>
      <c r="E14" s="255">
        <v>26200</v>
      </c>
      <c r="F14" s="251">
        <f t="shared" si="0"/>
        <v>26200</v>
      </c>
    </row>
    <row r="15" spans="1:6" ht="16.5" customHeight="1" x14ac:dyDescent="0.25">
      <c r="A15" s="256" t="s">
        <v>15</v>
      </c>
      <c r="B15" s="257" t="s">
        <v>123</v>
      </c>
      <c r="C15" s="257"/>
      <c r="D15" s="257"/>
      <c r="E15" s="257"/>
      <c r="F15" s="258">
        <f>SUM(F12:F14)</f>
        <v>309440</v>
      </c>
    </row>
    <row r="16" spans="1:6" ht="16.5" customHeight="1" x14ac:dyDescent="0.25">
      <c r="A16" s="259" t="s">
        <v>19</v>
      </c>
      <c r="B16" s="260" t="s">
        <v>124</v>
      </c>
      <c r="C16" s="261"/>
      <c r="D16" s="261"/>
      <c r="E16" s="261"/>
      <c r="F16" s="262">
        <f>F15*18%</f>
        <v>55699.199999999997</v>
      </c>
    </row>
    <row r="17" spans="1:6" ht="16.5" customHeight="1" thickBot="1" x14ac:dyDescent="0.3">
      <c r="A17" s="263" t="s">
        <v>24</v>
      </c>
      <c r="B17" s="264" t="s">
        <v>125</v>
      </c>
      <c r="C17" s="264"/>
      <c r="D17" s="264"/>
      <c r="E17" s="264"/>
      <c r="F17" s="265">
        <f>SUM(F15:F16)</f>
        <v>365139.20000000001</v>
      </c>
    </row>
    <row r="18" spans="1:6" ht="15.75" thickBot="1" x14ac:dyDescent="0.3">
      <c r="A18" s="266" t="s">
        <v>10</v>
      </c>
      <c r="B18" s="267"/>
      <c r="C18" s="267"/>
      <c r="D18" s="267"/>
      <c r="E18" s="267"/>
      <c r="F18" s="268"/>
    </row>
    <row r="19" spans="1:6" ht="15.75" thickBot="1" x14ac:dyDescent="0.3">
      <c r="A19" s="269" t="s">
        <v>11</v>
      </c>
      <c r="B19" s="270" t="s">
        <v>126</v>
      </c>
      <c r="C19" s="270" t="s">
        <v>3</v>
      </c>
      <c r="D19" s="271" t="s">
        <v>4</v>
      </c>
      <c r="E19" s="271" t="s">
        <v>5</v>
      </c>
      <c r="F19" s="272" t="s">
        <v>6</v>
      </c>
    </row>
    <row r="20" spans="1:6" x14ac:dyDescent="0.25">
      <c r="A20" s="242" t="s">
        <v>94</v>
      </c>
      <c r="B20" s="273" t="s">
        <v>127</v>
      </c>
      <c r="C20" s="274" t="s">
        <v>7</v>
      </c>
      <c r="D20" s="275">
        <v>1</v>
      </c>
      <c r="E20" s="276">
        <v>1500</v>
      </c>
      <c r="F20" s="277">
        <f>E20*D20</f>
        <v>1500</v>
      </c>
    </row>
    <row r="21" spans="1:6" x14ac:dyDescent="0.25">
      <c r="A21" s="242" t="s">
        <v>119</v>
      </c>
      <c r="B21" s="273" t="s">
        <v>128</v>
      </c>
      <c r="C21" s="274" t="s">
        <v>7</v>
      </c>
      <c r="D21" s="275">
        <v>3</v>
      </c>
      <c r="E21" s="276">
        <v>3000</v>
      </c>
      <c r="F21" s="277">
        <f>E21*D21</f>
        <v>9000</v>
      </c>
    </row>
    <row r="22" spans="1:6" x14ac:dyDescent="0.25">
      <c r="A22" s="242" t="s">
        <v>121</v>
      </c>
      <c r="B22" s="273" t="s">
        <v>129</v>
      </c>
      <c r="C22" s="274" t="s">
        <v>7</v>
      </c>
      <c r="D22" s="275">
        <v>1</v>
      </c>
      <c r="E22" s="276">
        <v>3500</v>
      </c>
      <c r="F22" s="277">
        <f t="shared" ref="F22:F29" si="1">E22*D22</f>
        <v>3500</v>
      </c>
    </row>
    <row r="23" spans="1:6" x14ac:dyDescent="0.25">
      <c r="A23" s="242" t="s">
        <v>130</v>
      </c>
      <c r="B23" s="273" t="s">
        <v>131</v>
      </c>
      <c r="C23" s="274" t="s">
        <v>132</v>
      </c>
      <c r="D23" s="275">
        <v>10</v>
      </c>
      <c r="E23" s="276">
        <v>1050</v>
      </c>
      <c r="F23" s="277">
        <f t="shared" si="1"/>
        <v>10500</v>
      </c>
    </row>
    <row r="24" spans="1:6" x14ac:dyDescent="0.25">
      <c r="A24" s="242" t="s">
        <v>133</v>
      </c>
      <c r="B24" s="273" t="s">
        <v>134</v>
      </c>
      <c r="C24" s="274" t="s">
        <v>132</v>
      </c>
      <c r="D24" s="275">
        <v>25</v>
      </c>
      <c r="E24" s="276">
        <v>1150</v>
      </c>
      <c r="F24" s="277">
        <f t="shared" si="1"/>
        <v>28750</v>
      </c>
    </row>
    <row r="25" spans="1:6" x14ac:dyDescent="0.25">
      <c r="A25" s="242" t="s">
        <v>135</v>
      </c>
      <c r="B25" s="273" t="s">
        <v>136</v>
      </c>
      <c r="C25" s="274" t="s">
        <v>132</v>
      </c>
      <c r="D25" s="275">
        <v>38</v>
      </c>
      <c r="E25" s="276">
        <v>180</v>
      </c>
      <c r="F25" s="277">
        <f t="shared" si="1"/>
        <v>6840</v>
      </c>
    </row>
    <row r="26" spans="1:6" x14ac:dyDescent="0.25">
      <c r="A26" s="242" t="s">
        <v>137</v>
      </c>
      <c r="B26" s="273" t="s">
        <v>138</v>
      </c>
      <c r="C26" s="274" t="s">
        <v>132</v>
      </c>
      <c r="D26" s="275">
        <v>8</v>
      </c>
      <c r="E26" s="276">
        <v>140</v>
      </c>
      <c r="F26" s="277">
        <f t="shared" si="1"/>
        <v>1120</v>
      </c>
    </row>
    <row r="27" spans="1:6" x14ac:dyDescent="0.25">
      <c r="A27" s="242" t="s">
        <v>139</v>
      </c>
      <c r="B27" s="273" t="s">
        <v>140</v>
      </c>
      <c r="C27" s="274" t="s">
        <v>132</v>
      </c>
      <c r="D27" s="278">
        <v>22</v>
      </c>
      <c r="E27" s="279">
        <v>160</v>
      </c>
      <c r="F27" s="277">
        <f t="shared" si="1"/>
        <v>3520</v>
      </c>
    </row>
    <row r="28" spans="1:6" x14ac:dyDescent="0.25">
      <c r="A28" s="242" t="s">
        <v>141</v>
      </c>
      <c r="B28" s="280" t="s">
        <v>142</v>
      </c>
      <c r="C28" s="281" t="s">
        <v>16</v>
      </c>
      <c r="D28" s="278">
        <v>4</v>
      </c>
      <c r="E28" s="279">
        <v>1600</v>
      </c>
      <c r="F28" s="277">
        <f t="shared" si="1"/>
        <v>6400</v>
      </c>
    </row>
    <row r="29" spans="1:6" ht="15.75" thickBot="1" x14ac:dyDescent="0.3">
      <c r="A29" s="242" t="s">
        <v>143</v>
      </c>
      <c r="B29" s="280" t="s">
        <v>144</v>
      </c>
      <c r="C29" s="281" t="s">
        <v>16</v>
      </c>
      <c r="D29" s="278">
        <v>1</v>
      </c>
      <c r="E29" s="279">
        <v>900</v>
      </c>
      <c r="F29" s="277">
        <f t="shared" si="1"/>
        <v>900</v>
      </c>
    </row>
    <row r="30" spans="1:6" x14ac:dyDescent="0.25">
      <c r="A30" s="282" t="s">
        <v>39</v>
      </c>
      <c r="B30" s="283" t="s">
        <v>123</v>
      </c>
      <c r="C30" s="283"/>
      <c r="D30" s="283"/>
      <c r="E30" s="284"/>
      <c r="F30" s="285">
        <f>SUM(F20:F29)</f>
        <v>72030</v>
      </c>
    </row>
    <row r="31" spans="1:6" x14ac:dyDescent="0.25">
      <c r="A31" s="286" t="s">
        <v>25</v>
      </c>
      <c r="B31" s="287" t="s">
        <v>124</v>
      </c>
      <c r="C31" s="288"/>
      <c r="D31" s="288"/>
      <c r="E31" s="289"/>
      <c r="F31" s="290">
        <f>F30*18%</f>
        <v>12965.4</v>
      </c>
    </row>
    <row r="32" spans="1:6" ht="15.75" thickBot="1" x14ac:dyDescent="0.3">
      <c r="A32" s="291" t="s">
        <v>27</v>
      </c>
      <c r="B32" s="292" t="s">
        <v>125</v>
      </c>
      <c r="C32" s="292"/>
      <c r="D32" s="292"/>
      <c r="E32" s="293"/>
      <c r="F32" s="294">
        <f>SUM(F30:F31)</f>
        <v>84995.4</v>
      </c>
    </row>
    <row r="33" spans="1:6" ht="15.75" thickBot="1" x14ac:dyDescent="0.3">
      <c r="A33" s="291" t="s">
        <v>28</v>
      </c>
      <c r="B33" s="292" t="s">
        <v>125</v>
      </c>
      <c r="C33" s="292"/>
      <c r="D33" s="292"/>
      <c r="E33" s="293"/>
      <c r="F33" s="295">
        <f>SUM(F32+F17)</f>
        <v>450134.6</v>
      </c>
    </row>
    <row r="35" spans="1:6" ht="15.75" x14ac:dyDescent="0.25">
      <c r="A35" s="296" t="s">
        <v>44</v>
      </c>
      <c r="B35" s="296"/>
      <c r="C35" s="296"/>
      <c r="D35" s="296"/>
      <c r="E35" s="296"/>
      <c r="F35" s="296"/>
    </row>
    <row r="36" spans="1:6" ht="15.75" x14ac:dyDescent="0.25">
      <c r="A36" s="297">
        <v>1</v>
      </c>
      <c r="B36" s="187" t="s">
        <v>45</v>
      </c>
      <c r="C36" s="187"/>
      <c r="D36" s="187"/>
      <c r="E36" s="187"/>
      <c r="F36" s="187"/>
    </row>
    <row r="37" spans="1:6" ht="15.75" x14ac:dyDescent="0.25">
      <c r="A37" s="297">
        <v>2</v>
      </c>
      <c r="B37" s="194" t="s">
        <v>46</v>
      </c>
      <c r="C37" s="194"/>
      <c r="D37" s="194"/>
      <c r="E37" s="194"/>
      <c r="F37" s="194"/>
    </row>
    <row r="38" spans="1:6" ht="15.75" x14ac:dyDescent="0.25">
      <c r="A38" s="297">
        <v>3</v>
      </c>
      <c r="B38" s="194" t="s">
        <v>47</v>
      </c>
      <c r="C38" s="194"/>
      <c r="D38" s="194"/>
      <c r="E38" s="194"/>
      <c r="F38" s="194"/>
    </row>
    <row r="39" spans="1:6" ht="15.75" x14ac:dyDescent="0.25">
      <c r="A39" s="297">
        <v>4</v>
      </c>
      <c r="B39" s="194" t="s">
        <v>48</v>
      </c>
      <c r="C39" s="194"/>
      <c r="D39" s="194"/>
      <c r="E39" s="194"/>
      <c r="F39" s="194"/>
    </row>
    <row r="40" spans="1:6" ht="15.75" x14ac:dyDescent="0.25">
      <c r="A40" s="297">
        <v>5</v>
      </c>
      <c r="B40" s="187" t="s">
        <v>49</v>
      </c>
      <c r="C40" s="187"/>
      <c r="D40" s="187"/>
      <c r="E40" s="187"/>
      <c r="F40" s="187"/>
    </row>
    <row r="41" spans="1:6" ht="15.75" x14ac:dyDescent="0.25">
      <c r="A41" s="297">
        <v>6</v>
      </c>
      <c r="B41" s="187" t="s">
        <v>50</v>
      </c>
      <c r="C41" s="187"/>
      <c r="D41" s="187"/>
      <c r="E41" s="187"/>
      <c r="F41" s="187"/>
    </row>
    <row r="42" spans="1:6" ht="15.75" x14ac:dyDescent="0.25">
      <c r="A42" s="297">
        <v>7</v>
      </c>
      <c r="B42" s="187" t="s">
        <v>51</v>
      </c>
      <c r="C42" s="187"/>
      <c r="D42" s="187"/>
      <c r="E42" s="187"/>
      <c r="F42" s="187"/>
    </row>
    <row r="43" spans="1:6" ht="15.75" x14ac:dyDescent="0.25">
      <c r="A43" s="297">
        <v>8</v>
      </c>
      <c r="B43" s="187" t="s">
        <v>52</v>
      </c>
      <c r="C43" s="187"/>
      <c r="D43" s="187"/>
      <c r="E43" s="187"/>
      <c r="F43" s="187"/>
    </row>
    <row r="44" spans="1:6" ht="15.75" x14ac:dyDescent="0.25">
      <c r="A44" s="297">
        <v>9</v>
      </c>
      <c r="B44" s="187" t="s">
        <v>145</v>
      </c>
      <c r="C44" s="187"/>
      <c r="D44" s="187"/>
      <c r="E44" s="187"/>
      <c r="F44" s="187"/>
    </row>
  </sheetData>
  <mergeCells count="23">
    <mergeCell ref="B42:F42"/>
    <mergeCell ref="B43:F43"/>
    <mergeCell ref="B44:F44"/>
    <mergeCell ref="B36:F36"/>
    <mergeCell ref="B37:F37"/>
    <mergeCell ref="B38:F38"/>
    <mergeCell ref="B39:F39"/>
    <mergeCell ref="B40:F40"/>
    <mergeCell ref="B41:F41"/>
    <mergeCell ref="A7:F7"/>
    <mergeCell ref="A8:F8"/>
    <mergeCell ref="A9:F9"/>
    <mergeCell ref="A10:F10"/>
    <mergeCell ref="A18:F18"/>
    <mergeCell ref="A35:F35"/>
    <mergeCell ref="A1:F1"/>
    <mergeCell ref="A2:F2"/>
    <mergeCell ref="A3:F3"/>
    <mergeCell ref="A4:F4"/>
    <mergeCell ref="A5:A6"/>
    <mergeCell ref="C5:D6"/>
    <mergeCell ref="E5:E6"/>
    <mergeCell ref="F5:F6"/>
  </mergeCells>
  <hyperlinks>
    <hyperlink ref="B31" r:id="rId1"/>
    <hyperlink ref="B16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HS</vt:lpstr>
      <vt:lpstr>LS</vt:lpstr>
      <vt:lpstr>TERMS AND CONDITIONS</vt:lpstr>
      <vt:lpstr>nvrv</vt:lpstr>
      <vt:lpstr>HS!Print_Area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2026-04-08T07:45:51Z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