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filterPrivacy="1" defaultThemeVersion="124226"/>
  <xr:revisionPtr revIDLastSave="0" documentId="13_ncr:1_{B68A498F-3E88-464C-A222-E1A87724C7E0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Summary" sheetId="3" r:id="rId1"/>
    <sheet name="HS" sheetId="1" r:id="rId2"/>
    <sheet name="LS" sheetId="2" r:id="rId3"/>
    <sheet name="TERMS AND CONDITIONS" sheetId="4" r:id="rId4"/>
    <sheet name="Vendor Details" sheetId="7" r:id="rId5"/>
  </sheets>
  <definedNames>
    <definedName name="_xlnm.Print_Area" localSheetId="1">HS!$A$1:$G$25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2" l="1"/>
  <c r="B7" i="4" l="1"/>
  <c r="C6" i="4"/>
  <c r="A7" i="3"/>
  <c r="B6" i="3"/>
  <c r="B7" i="2"/>
  <c r="C6" i="2"/>
  <c r="G16" i="1"/>
  <c r="G38" i="2" l="1"/>
  <c r="G37" i="2"/>
  <c r="G36" i="2"/>
  <c r="G35" i="2"/>
  <c r="G34" i="2"/>
  <c r="G33" i="2"/>
  <c r="G17" i="2"/>
  <c r="G18" i="1"/>
  <c r="G17" i="1" l="1"/>
  <c r="G15" i="1"/>
  <c r="G15" i="2"/>
  <c r="G16" i="2"/>
  <c r="G14" i="2"/>
  <c r="G29" i="2"/>
  <c r="G41" i="2"/>
  <c r="G40" i="2"/>
  <c r="G13" i="1"/>
  <c r="G12" i="2"/>
  <c r="G19" i="1" l="1"/>
  <c r="G21" i="1"/>
  <c r="G25" i="2" l="1"/>
  <c r="C15" i="3" l="1"/>
  <c r="E15" i="3" l="1"/>
  <c r="D15" i="3"/>
  <c r="G31" i="2"/>
  <c r="G22" i="1" l="1"/>
  <c r="G23" i="1" s="1"/>
  <c r="G28" i="2"/>
  <c r="G39" i="2" l="1"/>
  <c r="G26" i="2"/>
  <c r="G23" i="2"/>
  <c r="G42" i="2" s="1"/>
  <c r="G18" i="2"/>
  <c r="C13" i="3" l="1"/>
  <c r="D13" i="3" s="1"/>
  <c r="G43" i="2" l="1"/>
  <c r="G44" i="2" s="1"/>
  <c r="E13" i="3"/>
  <c r="G24" i="1" l="1"/>
  <c r="C11" i="3" l="1"/>
  <c r="C16" i="3" s="1"/>
  <c r="D11" i="3" l="1"/>
  <c r="D16" i="3" s="1"/>
  <c r="E11" i="3" l="1"/>
  <c r="E16" i="3" s="1"/>
</calcChain>
</file>

<file path=xl/sharedStrings.xml><?xml version="1.0" encoding="utf-8"?>
<sst xmlns="http://schemas.openxmlformats.org/spreadsheetml/2006/main" count="183" uniqueCount="129">
  <si>
    <t>BILL OF QUANTITIES</t>
  </si>
  <si>
    <t xml:space="preserve">HIGH SIDE WORK </t>
  </si>
  <si>
    <t>UNIT</t>
  </si>
  <si>
    <t>QTY.</t>
  </si>
  <si>
    <t>BASIC RATE</t>
  </si>
  <si>
    <t>AMOUNT</t>
  </si>
  <si>
    <t>Nos.</t>
  </si>
  <si>
    <t>Sub Total</t>
  </si>
  <si>
    <t>Total (High Side)</t>
  </si>
  <si>
    <t xml:space="preserve">Sr. No. </t>
  </si>
  <si>
    <t xml:space="preserve">Description </t>
  </si>
  <si>
    <t>Unit</t>
  </si>
  <si>
    <t>Rmt</t>
  </si>
  <si>
    <t>A</t>
  </si>
  <si>
    <t>Nos</t>
  </si>
  <si>
    <t>Total Basic Low side for machine installation</t>
  </si>
  <si>
    <t>GST 18%</t>
  </si>
  <si>
    <t>Total (Low Side)</t>
  </si>
  <si>
    <t>B</t>
  </si>
  <si>
    <t>Daikin Indoor Units</t>
  </si>
  <si>
    <t xml:space="preserve">Standard Installation, Testing &amp; Commissioning Charges for VRV Indoor Units </t>
  </si>
  <si>
    <t>Refrigerant Piping with Rubber Nitrile insulation</t>
  </si>
  <si>
    <t>C</t>
  </si>
  <si>
    <t>E</t>
  </si>
  <si>
    <t>F</t>
  </si>
  <si>
    <t>G</t>
  </si>
  <si>
    <t>Daikin Outdoor Units</t>
  </si>
  <si>
    <t>Kg's</t>
  </si>
  <si>
    <t>Additional Refrigerant Charging as per copper length.</t>
  </si>
  <si>
    <t xml:space="preserve">Control Cable : </t>
  </si>
  <si>
    <t xml:space="preserve">Drain Pipe : </t>
  </si>
  <si>
    <t xml:space="preserve">Standard Installation Charges for VRV Outdoor Units </t>
  </si>
  <si>
    <t>Company Name</t>
  </si>
  <si>
    <t xml:space="preserve"> Dated </t>
  </si>
  <si>
    <t>D</t>
  </si>
  <si>
    <t>Installtion IDU Refnets (Y-Distribution) Joints for Units</t>
  </si>
  <si>
    <t>Note:-</t>
  </si>
  <si>
    <t>The above quotation (Quantity &amp; Numbers) is basis identified ODU &amp; IDU placement</t>
  </si>
  <si>
    <t>Any change in ODU or IDU will result in change of Quotation (Quantity or Numbers) and therefore rates</t>
  </si>
  <si>
    <t>Drain Pump or any item not listed if required will cost extra</t>
  </si>
  <si>
    <t>In case of any additional item not listed above or additional quantity of listed items is required at the time of implimentation will be charged extra post seeking required approvals</t>
  </si>
  <si>
    <t>Any Civil Work is not in our scope. If required will be charged extra</t>
  </si>
  <si>
    <t>Lifting and Shifting if required will be Extra</t>
  </si>
  <si>
    <t>Any additional taxes if applicable will be extra</t>
  </si>
  <si>
    <t>This is Estimated Quotation post site survey, Billing will be as per actuals</t>
  </si>
  <si>
    <t>Supply &amp; Labour Charges towards Copper Piping with Nitrile Insulation for VRV Units</t>
  </si>
  <si>
    <t>Office No. 108 &amp; 109, Devashree Garden Commercial Complex, R.W. Sawant Marg, Above Sheetal Dairy,</t>
  </si>
  <si>
    <t>All Electrical power cables and power points will under the customer scope.</t>
  </si>
  <si>
    <t>SR. NO</t>
  </si>
  <si>
    <t>ITEM</t>
  </si>
  <si>
    <t>BOQ AMOUNT (Rs)</t>
  </si>
  <si>
    <t>BOQ GST (Rs)</t>
  </si>
  <si>
    <t>BOQ AMOUNT WITH GST (Rs)</t>
  </si>
  <si>
    <t>Terms of Payments:</t>
  </si>
  <si>
    <r>
      <rPr>
        <b/>
        <sz val="12"/>
        <color theme="1"/>
        <rFont val="Calibri"/>
        <family val="2"/>
        <scheme val="minor"/>
      </rPr>
      <t xml:space="preserve">High Side </t>
    </r>
    <r>
      <rPr>
        <sz val="12"/>
        <color theme="1"/>
        <rFont val="Calibri"/>
        <family val="2"/>
        <scheme val="minor"/>
      </rPr>
      <t>- 100% Advance with Taxes along with the  Purchase order.</t>
    </r>
  </si>
  <si>
    <r>
      <rPr>
        <b/>
        <sz val="12"/>
        <color theme="1"/>
        <rFont val="Calibri"/>
        <family val="2"/>
        <scheme val="minor"/>
      </rPr>
      <t>Low Side</t>
    </r>
    <r>
      <rPr>
        <sz val="12"/>
        <color theme="1"/>
        <rFont val="Calibri"/>
        <family val="2"/>
        <scheme val="minor"/>
      </rPr>
      <t xml:space="preserve"> - 50% Advance with Taxes along with work order</t>
    </r>
  </si>
  <si>
    <t xml:space="preserve">                 30% with Taxes against after delivery of material  </t>
  </si>
  <si>
    <t xml:space="preserve">                 20% with Taxes against after completion of work.</t>
  </si>
  <si>
    <t>HIGH SIDE WORK</t>
  </si>
  <si>
    <t>LOW SIDE WORK</t>
  </si>
  <si>
    <t>TOTAL HIGH SIDE WORK</t>
  </si>
  <si>
    <t>TOTAL LOW SIDE WORK</t>
  </si>
  <si>
    <t xml:space="preserve">LOW  SIDE WORK </t>
  </si>
  <si>
    <t>Supply &amp; Labour charges towards PVC Drain Piping 25mm</t>
  </si>
  <si>
    <t>AEON AIRCONDITIONING SOLUTIONS</t>
  </si>
  <si>
    <t>Complete Airconditioning solutions.</t>
  </si>
  <si>
    <t>Rutu Park, Thane - 4000601, Maharashtra. Email: services@aeonacsolutions.com / projects@aeonacsolutions.com Mob. No. - 9322334106 / 9322334108</t>
  </si>
  <si>
    <t>LOW SIDE PO TO BE CREATED ON THE NAME OF Daikin's Authorised Dealer as per below Details</t>
  </si>
  <si>
    <t>Aeon Airconditioning Solutions</t>
  </si>
  <si>
    <t>27AYYPS2229K1ZK</t>
  </si>
  <si>
    <t>AYYPS2229K</t>
  </si>
  <si>
    <t>Contact person 1  (Project Incharge) :</t>
  </si>
  <si>
    <t xml:space="preserve">Contact No. 1 : </t>
  </si>
  <si>
    <t xml:space="preserve">Contact person 2 (Propreitor) : </t>
  </si>
  <si>
    <t>Mr. Mohd. Asim Shaikh</t>
  </si>
  <si>
    <t xml:space="preserve">Contact No. 2 : </t>
  </si>
  <si>
    <t xml:space="preserve">Email Id : </t>
  </si>
  <si>
    <t xml:space="preserve">Address : </t>
  </si>
  <si>
    <t>Office No. 108 &amp; 109, Devashree Garden Commercial Complex, R.W. Sawant Marg, Above Sheetal Dairy, Rutu Park, Thane - 4000601, Maharashtra.</t>
  </si>
  <si>
    <t xml:space="preserve">Dealer Firm's Name : </t>
  </si>
  <si>
    <t xml:space="preserve">Dealer GST No. : </t>
  </si>
  <si>
    <t xml:space="preserve">Dealer Pan Number: </t>
  </si>
  <si>
    <t xml:space="preserve">COMPREHENSIVE ANNUAL MAINTENANCE CONTRACT - 5 YEARS COST </t>
  </si>
  <si>
    <t xml:space="preserve"> </t>
  </si>
  <si>
    <t>TOTAL COMPREHENSIVE ANNUAL MAINTENANCE CONTRACT</t>
  </si>
  <si>
    <t>TOTAL HIGH SIDE WORK + LOW SIDE WORK + AMC</t>
  </si>
  <si>
    <t>Control wiring / network wiring using recommended quality of multicore wires. All cabling/wiring should be installed in PVC conduits to facilitate replacement in case of any fault in future - 1.5 Sq.MM x 3 Core.
PVC conduits should be joined using a suitable adhesive to ensure a secure and durable connection.</t>
  </si>
  <si>
    <t>Indoor Drain Pump - for VRV HI WALL UNIT</t>
  </si>
  <si>
    <t>Supply &amp; Labour towards Communication Cable betweem IDU to ODU 2 Core 1.5 Sqmm with conduits for VRV Units</t>
  </si>
  <si>
    <t>IDU Refnet Joints</t>
  </si>
  <si>
    <t xml:space="preserve">Amira Khan </t>
  </si>
  <si>
    <t>support@aeonacsolutions.com  /  asim.shaikh@aeonacsolutions.com</t>
  </si>
  <si>
    <t>Cordless Remote controller for Cassette / Hi-Wall / Low Static Ducted units</t>
  </si>
  <si>
    <t>IDU Refnut Joints</t>
  </si>
  <si>
    <t>ATM - Supply and Installation of Daikin VRV Airconditioners</t>
  </si>
  <si>
    <t>Installation, Testing &amp; Commisioning of Cordless Remote controller for Cassette / Hi-Wall / Low Static Ducted units</t>
  </si>
  <si>
    <t>I</t>
  </si>
  <si>
    <t>J</t>
  </si>
  <si>
    <t>L</t>
  </si>
  <si>
    <t>M</t>
  </si>
  <si>
    <t>Supply of Daikin Make VRV Hi-Wall unit  AC Indoor Unit 1.25 TR - FXAQ40ARVE6</t>
  </si>
  <si>
    <t>Supply &amp; Labour charges towards PVC Drain Piping 32mm</t>
  </si>
  <si>
    <t>DETAILS OF MACHINES</t>
  </si>
  <si>
    <t>Supply &amp; Installation of 24G Rectangular ducting for Fresh Air with clamp supports etc.</t>
  </si>
  <si>
    <t>Sqft</t>
  </si>
  <si>
    <t>K</t>
  </si>
  <si>
    <t>Factory fabricated fire retardant flexible connection made of high quality self extinguishing, moisture resistant flexible fabric  with matching angle flanges between Ducted/TFA/Exhaust &amp; fresh air unit outlet flange.</t>
  </si>
  <si>
    <t>Supply and Installation of fire rated Canvass Connection for Fresh Air Fan</t>
  </si>
  <si>
    <t>Supply and Installation and testing of Mild steel air Louvered with Bird Screen</t>
  </si>
  <si>
    <t>N</t>
  </si>
  <si>
    <t>Supply of Daikin Make VRV Hi-Wall unit  AC Indoor Unit 1.0 TR - FXAQ32ARVE6</t>
  </si>
  <si>
    <t>Bandhan Bank Ltd  (Vashi, Navi Mumbai)</t>
  </si>
  <si>
    <t>Site Address: - Palm Beach Galleria, Ground Floor, Shop No.-12, Sector-19D, Palm Beach Road, Vashi, Navi Mumbai, Maharashtra - 400703</t>
  </si>
  <si>
    <t>Supply of Daikin Make VRV 4 Way Cassette AC Indoor Unit 1.5 TR - FXFSQ50ARV16</t>
  </si>
  <si>
    <t>Supply of Daikin Make VRV 4 Way Cassette AC Indoor Unit 1.0 TR - FXFSQ32ARV16</t>
  </si>
  <si>
    <t xml:space="preserve">Labour charges towards Installation of 8 HP VRV Outdoor Unit. </t>
  </si>
  <si>
    <t xml:space="preserve">Labour charges towards Installation of VRV 4 Way Cassette AC Indoor Unit 1.0 TR </t>
  </si>
  <si>
    <t xml:space="preserve">Labour charges towards Installation of VRV 4 Way Cassette AC Indoor Unit 1.5 TR </t>
  </si>
  <si>
    <t>Labour charges towards Installation of Hi-Wall unit  AC Indoor Unit 1.0 TR</t>
  </si>
  <si>
    <t>Labour charges towards Installation of Hi-Wall unit  AC Indoor Unit 1.25 TR</t>
  </si>
  <si>
    <t>Fabrication of Outdoor Unit Stand for 08 HP VRV unit</t>
  </si>
  <si>
    <t>Supply and Installation of 200 - Maximum Noise level 35 dB (A) Static Pressure 10-20 mmwg</t>
  </si>
  <si>
    <t>Supply and Labour charges towards Installation of Disc Valves - 100 mm Dia</t>
  </si>
  <si>
    <t xml:space="preserve">Supply of Daikin Make 8 HP VRV Outdoor Unit Side Discharge - RX(Y)MQ8  </t>
  </si>
  <si>
    <t xml:space="preserve"> BILL OF QUANTITIES</t>
  </si>
  <si>
    <t>19.03.2026</t>
  </si>
  <si>
    <t>Note: Vertial drain till Nali trap to be provided by plumber</t>
  </si>
  <si>
    <t>Nitrogen Gas flushing forall the above units as per there CU Piping length and the
Indoor unit capacity .</t>
  </si>
  <si>
    <t>HP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</si>
</sst>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#,##0.00;[Red]#,##0.00"/>
    <numFmt numFmtId="165" formatCode="_(* #,##0.00_);_(* \(#,##0.00\);_(* &quot;-&quot;??_);_(@_)"/>
    <numFmt numFmtId="166" formatCode="&quot;₹&quot;\ #,##0.00"/>
    <numFmt numFmtId="167" formatCode="_(* #,##0.00_);_(* \(#,##0.00\);_(* \-??_);_(@_)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rgb="FF002060"/>
      <name val="Arial"/>
      <family val="2"/>
    </font>
    <font>
      <sz val="9"/>
      <color rgb="FF002060"/>
      <name val="Arial"/>
      <family val="2"/>
    </font>
    <font>
      <b/>
      <sz val="16"/>
      <name val="Calibri"/>
      <family val="2"/>
      <scheme val="minor"/>
    </font>
    <font>
      <b/>
      <sz val="14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indexed="8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</font>
    <font>
      <sz val="12"/>
      <name val="Calibri"/>
      <family val="2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20"/>
      <color rgb="FF002060"/>
      <name val="Brush Script MT"/>
      <family val="4"/>
    </font>
    <font>
      <b/>
      <sz val="18"/>
      <color theme="1"/>
      <name val="Calibri"/>
      <family val="2"/>
      <scheme val="minor"/>
    </font>
    <font>
      <b/>
      <sz val="18"/>
      <color indexed="8"/>
      <name val="Calibri"/>
      <family val="2"/>
      <scheme val="minor"/>
    </font>
    <font>
      <sz val="18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8"/>
      <color theme="10"/>
      <name val="Calibri"/>
      <family val="2"/>
      <scheme val="minor"/>
    </font>
    <font>
      <sz val="10"/>
      <name val="Lucida Sans"/>
      <family val="2"/>
    </font>
    <font>
      <sz val="14"/>
      <name val="Calibri"/>
      <family val="2"/>
    </font>
    <font>
      <sz val="14"/>
      <name val="Calibri"/>
      <family val="2"/>
      <scheme val="minor"/>
    </font>
    <font>
      <sz val="14"/>
      <color indexed="8"/>
      <name val="Calibri"/>
      <family val="2"/>
      <scheme val="minor"/>
    </font>
    <font>
      <sz val="14"/>
      <color rgb="FF000000"/>
      <name val="Calibri"/>
      <family val="2"/>
    </font>
    <font>
      <b/>
      <sz val="14"/>
      <color indexed="8"/>
      <name val="Calibri"/>
      <family val="2"/>
      <scheme val="minor"/>
    </font>
    <font>
      <b/>
      <sz val="14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6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 style="medium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/>
    <xf numFmtId="0" fontId="24" fillId="0" borderId="0" applyNumberFormat="0" applyFill="0" applyBorder="0" applyAlignment="0" applyProtection="0"/>
    <xf numFmtId="167" fontId="26" fillId="0" borderId="0" applyFill="0" applyBorder="0" applyAlignment="0" applyProtection="0"/>
    <xf numFmtId="0" fontId="3" fillId="0" borderId="0"/>
    <xf numFmtId="165" fontId="3" fillId="0" borderId="0" applyFont="0" applyFill="0" applyBorder="0" applyAlignment="0" applyProtection="0"/>
  </cellStyleXfs>
  <cellXfs count="265">
    <xf numFmtId="0" fontId="0" fillId="0" borderId="0" xfId="0"/>
    <xf numFmtId="0" fontId="0" fillId="0" borderId="0" xfId="0" applyAlignment="1">
      <alignment vertical="center"/>
    </xf>
    <xf numFmtId="164" fontId="0" fillId="0" borderId="0" xfId="0" applyNumberFormat="1"/>
    <xf numFmtId="0" fontId="0" fillId="0" borderId="0" xfId="1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0" fontId="6" fillId="2" borderId="25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11" fillId="2" borderId="34" xfId="0" applyFont="1" applyFill="1" applyBorder="1" applyAlignment="1">
      <alignment horizontal="center" vertical="center"/>
    </xf>
    <xf numFmtId="0" fontId="11" fillId="2" borderId="38" xfId="0" applyFont="1" applyFill="1" applyBorder="1" applyAlignment="1">
      <alignment horizontal="center" vertical="center"/>
    </xf>
    <xf numFmtId="0" fontId="6" fillId="2" borderId="26" xfId="0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9" fontId="0" fillId="0" borderId="0" xfId="0" applyNumberFormat="1"/>
    <xf numFmtId="0" fontId="2" fillId="0" borderId="0" xfId="0" applyFont="1"/>
    <xf numFmtId="0" fontId="5" fillId="0" borderId="10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5" fillId="0" borderId="0" xfId="0" applyFont="1"/>
    <xf numFmtId="164" fontId="15" fillId="0" borderId="0" xfId="0" applyNumberFormat="1" applyFont="1"/>
    <xf numFmtId="0" fontId="15" fillId="0" borderId="0" xfId="1" applyNumberFormat="1" applyFont="1" applyAlignment="1">
      <alignment horizontal="center"/>
    </xf>
    <xf numFmtId="2" fontId="15" fillId="0" borderId="0" xfId="0" applyNumberFormat="1" applyFont="1" applyAlignment="1">
      <alignment horizontal="center"/>
    </xf>
    <xf numFmtId="0" fontId="18" fillId="0" borderId="0" xfId="0" applyFont="1"/>
    <xf numFmtId="0" fontId="7" fillId="5" borderId="26" xfId="0" applyFont="1" applyFill="1" applyBorder="1" applyAlignment="1">
      <alignment horizontal="center" vertical="center"/>
    </xf>
    <xf numFmtId="0" fontId="7" fillId="5" borderId="27" xfId="0" applyFont="1" applyFill="1" applyBorder="1" applyAlignment="1">
      <alignment horizontal="center" vertical="center"/>
    </xf>
    <xf numFmtId="166" fontId="7" fillId="5" borderId="28" xfId="0" applyNumberFormat="1" applyFont="1" applyFill="1" applyBorder="1" applyAlignment="1">
      <alignment horizontal="center"/>
    </xf>
    <xf numFmtId="0" fontId="11" fillId="5" borderId="26" xfId="0" applyFont="1" applyFill="1" applyBorder="1" applyAlignment="1">
      <alignment horizontal="center"/>
    </xf>
    <xf numFmtId="166" fontId="7" fillId="5" borderId="23" xfId="0" applyNumberFormat="1" applyFont="1" applyFill="1" applyBorder="1" applyAlignment="1">
      <alignment horizontal="center"/>
    </xf>
    <xf numFmtId="0" fontId="11" fillId="6" borderId="26" xfId="0" applyFont="1" applyFill="1" applyBorder="1" applyAlignment="1">
      <alignment horizontal="center"/>
    </xf>
    <xf numFmtId="0" fontId="7" fillId="6" borderId="27" xfId="0" applyFont="1" applyFill="1" applyBorder="1" applyAlignment="1">
      <alignment horizontal="center" vertical="center"/>
    </xf>
    <xf numFmtId="166" fontId="7" fillId="6" borderId="16" xfId="0" applyNumberFormat="1" applyFont="1" applyFill="1" applyBorder="1" applyAlignment="1">
      <alignment horizontal="center"/>
    </xf>
    <xf numFmtId="0" fontId="5" fillId="0" borderId="24" xfId="0" applyFont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 wrapText="1"/>
    </xf>
    <xf numFmtId="166" fontId="11" fillId="0" borderId="31" xfId="1" applyNumberFormat="1" applyFont="1" applyFill="1" applyBorder="1" applyAlignment="1">
      <alignment horizontal="right" vertical="center" wrapText="1"/>
    </xf>
    <xf numFmtId="166" fontId="11" fillId="0" borderId="31" xfId="1" applyNumberFormat="1" applyFont="1" applyFill="1" applyBorder="1" applyAlignment="1">
      <alignment vertical="center" wrapText="1"/>
    </xf>
    <xf numFmtId="0" fontId="5" fillId="0" borderId="0" xfId="0" applyFont="1"/>
    <xf numFmtId="166" fontId="0" fillId="0" borderId="0" xfId="0" applyNumberFormat="1"/>
    <xf numFmtId="166" fontId="18" fillId="0" borderId="0" xfId="0" applyNumberFormat="1" applyFont="1"/>
    <xf numFmtId="20" fontId="18" fillId="0" borderId="0" xfId="0" applyNumberFormat="1" applyFont="1"/>
    <xf numFmtId="0" fontId="2" fillId="0" borderId="0" xfId="0" applyFont="1" applyAlignment="1">
      <alignment vertical="center"/>
    </xf>
    <xf numFmtId="165" fontId="1" fillId="0" borderId="3" xfId="7" applyFont="1" applyFill="1" applyBorder="1" applyAlignment="1">
      <alignment vertical="center" wrapText="1"/>
    </xf>
    <xf numFmtId="0" fontId="18" fillId="3" borderId="3" xfId="0" applyFont="1" applyFill="1" applyBorder="1" applyAlignment="1">
      <alignment vertical="center"/>
    </xf>
    <xf numFmtId="0" fontId="27" fillId="3" borderId="14" xfId="0" applyFont="1" applyFill="1" applyBorder="1" applyAlignment="1">
      <alignment horizontal="center" vertical="center" wrapText="1"/>
    </xf>
    <xf numFmtId="1" fontId="28" fillId="3" borderId="3" xfId="3" applyNumberFormat="1" applyFont="1" applyFill="1" applyBorder="1" applyAlignment="1">
      <alignment horizontal="center" vertical="center" wrapText="1"/>
    </xf>
    <xf numFmtId="166" fontId="28" fillId="3" borderId="3" xfId="2" applyNumberFormat="1" applyFont="1" applyFill="1" applyBorder="1" applyAlignment="1">
      <alignment vertical="center" wrapText="1"/>
    </xf>
    <xf numFmtId="0" fontId="18" fillId="3" borderId="10" xfId="0" applyFont="1" applyFill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7" fillId="0" borderId="3" xfId="0" applyFont="1" applyBorder="1" applyAlignment="1">
      <alignment vertical="center" wrapText="1"/>
    </xf>
    <xf numFmtId="166" fontId="7" fillId="0" borderId="3" xfId="0" applyNumberFormat="1" applyFont="1" applyBorder="1" applyAlignment="1">
      <alignment vertical="center" wrapText="1"/>
    </xf>
    <xf numFmtId="0" fontId="29" fillId="0" borderId="10" xfId="0" applyFont="1" applyBorder="1" applyAlignment="1">
      <alignment horizontal="center" vertical="center"/>
    </xf>
    <xf numFmtId="0" fontId="27" fillId="0" borderId="14" xfId="0" applyFont="1" applyBorder="1" applyAlignment="1">
      <alignment horizontal="center" vertical="center" wrapText="1"/>
    </xf>
    <xf numFmtId="0" fontId="32" fillId="0" borderId="15" xfId="0" applyFont="1" applyBorder="1" applyAlignment="1">
      <alignment horizontal="center" vertical="center"/>
    </xf>
    <xf numFmtId="0" fontId="28" fillId="0" borderId="3" xfId="3" applyFont="1" applyBorder="1" applyAlignment="1">
      <alignment horizontal="center" vertical="center" wrapText="1"/>
    </xf>
    <xf numFmtId="1" fontId="28" fillId="0" borderId="4" xfId="3" applyNumberFormat="1" applyFont="1" applyBorder="1" applyAlignment="1">
      <alignment horizontal="center" vertical="center" wrapText="1"/>
    </xf>
    <xf numFmtId="166" fontId="28" fillId="0" borderId="4" xfId="2" applyNumberFormat="1" applyFont="1" applyBorder="1" applyAlignment="1">
      <alignment vertical="center"/>
    </xf>
    <xf numFmtId="0" fontId="28" fillId="0" borderId="1" xfId="0" applyFont="1" applyBorder="1" applyAlignment="1">
      <alignment vertical="center" wrapText="1"/>
    </xf>
    <xf numFmtId="1" fontId="28" fillId="0" borderId="3" xfId="3" applyNumberFormat="1" applyFont="1" applyBorder="1" applyAlignment="1">
      <alignment horizontal="center" vertical="center" wrapText="1"/>
    </xf>
    <xf numFmtId="166" fontId="28" fillId="0" borderId="3" xfId="2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30" fillId="0" borderId="8" xfId="0" applyFont="1" applyBorder="1" applyAlignment="1">
      <alignment horizontal="center" vertical="center"/>
    </xf>
    <xf numFmtId="0" fontId="27" fillId="0" borderId="4" xfId="3" applyFont="1" applyBorder="1" applyAlignment="1">
      <alignment vertical="center" wrapText="1"/>
    </xf>
    <xf numFmtId="0" fontId="32" fillId="3" borderId="15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vertical="center"/>
    </xf>
    <xf numFmtId="0" fontId="28" fillId="3" borderId="3" xfId="3" applyFont="1" applyFill="1" applyBorder="1" applyAlignment="1">
      <alignment horizontal="center" vertical="center" wrapText="1"/>
    </xf>
    <xf numFmtId="166" fontId="28" fillId="3" borderId="3" xfId="2" applyNumberFormat="1" applyFont="1" applyFill="1" applyBorder="1" applyAlignment="1">
      <alignment vertical="center"/>
    </xf>
    <xf numFmtId="0" fontId="29" fillId="3" borderId="10" xfId="0" applyFont="1" applyFill="1" applyBorder="1" applyAlignment="1">
      <alignment horizontal="center" vertical="center"/>
    </xf>
    <xf numFmtId="0" fontId="32" fillId="3" borderId="29" xfId="0" applyFont="1" applyFill="1" applyBorder="1" applyAlignment="1">
      <alignment horizontal="center" vertical="center"/>
    </xf>
    <xf numFmtId="0" fontId="30" fillId="3" borderId="32" xfId="0" applyFont="1" applyFill="1" applyBorder="1" applyAlignment="1">
      <alignment horizontal="center" vertical="center"/>
    </xf>
    <xf numFmtId="166" fontId="27" fillId="3" borderId="14" xfId="0" applyNumberFormat="1" applyFont="1" applyFill="1" applyBorder="1" applyAlignment="1">
      <alignment vertical="center"/>
    </xf>
    <xf numFmtId="0" fontId="27" fillId="0" borderId="3" xfId="0" applyFont="1" applyBorder="1" applyAlignment="1">
      <alignment horizontal="center" vertical="center" wrapText="1"/>
    </xf>
    <xf numFmtId="1" fontId="27" fillId="0" borderId="3" xfId="0" applyNumberFormat="1" applyFont="1" applyBorder="1" applyAlignment="1">
      <alignment horizontal="center" vertical="center" wrapText="1"/>
    </xf>
    <xf numFmtId="166" fontId="27" fillId="0" borderId="3" xfId="0" applyNumberFormat="1" applyFont="1" applyBorder="1" applyAlignment="1">
      <alignment vertical="center"/>
    </xf>
    <xf numFmtId="0" fontId="6" fillId="0" borderId="34" xfId="0" applyFont="1" applyBorder="1" applyAlignment="1">
      <alignment horizontal="center" vertical="center"/>
    </xf>
    <xf numFmtId="0" fontId="13" fillId="0" borderId="35" xfId="0" applyFont="1" applyBorder="1" applyAlignment="1">
      <alignment horizontal="center" vertical="center"/>
    </xf>
    <xf numFmtId="165" fontId="14" fillId="0" borderId="36" xfId="2" applyNumberFormat="1" applyFont="1" applyBorder="1" applyAlignment="1">
      <alignment vertical="center"/>
    </xf>
    <xf numFmtId="166" fontId="17" fillId="0" borderId="11" xfId="0" applyNumberFormat="1" applyFont="1" applyBorder="1" applyAlignment="1">
      <alignment horizontal="right" vertical="center"/>
    </xf>
    <xf numFmtId="0" fontId="5" fillId="0" borderId="34" xfId="0" applyFont="1" applyBorder="1" applyAlignment="1">
      <alignment horizontal="center" vertical="center"/>
    </xf>
    <xf numFmtId="0" fontId="7" fillId="0" borderId="42" xfId="0" applyFont="1" applyBorder="1" applyAlignment="1">
      <alignment vertical="center"/>
    </xf>
    <xf numFmtId="0" fontId="5" fillId="0" borderId="35" xfId="0" applyFont="1" applyBorder="1" applyAlignment="1">
      <alignment vertical="center" wrapText="1"/>
    </xf>
    <xf numFmtId="0" fontId="16" fillId="0" borderId="3" xfId="0" applyFont="1" applyBorder="1" applyAlignment="1">
      <alignment horizontal="center" vertical="center"/>
    </xf>
    <xf numFmtId="166" fontId="17" fillId="0" borderId="3" xfId="0" applyNumberFormat="1" applyFont="1" applyBorder="1" applyAlignment="1">
      <alignment horizontal="right" vertical="center" wrapText="1"/>
    </xf>
    <xf numFmtId="0" fontId="4" fillId="0" borderId="3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166" fontId="14" fillId="0" borderId="3" xfId="0" applyNumberFormat="1" applyFont="1" applyBorder="1" applyAlignment="1">
      <alignment horizontal="center" vertical="center" wrapText="1"/>
    </xf>
    <xf numFmtId="0" fontId="5" fillId="0" borderId="35" xfId="0" applyFont="1" applyBorder="1" applyAlignment="1">
      <alignment horizontal="left" vertical="center" wrapText="1"/>
    </xf>
    <xf numFmtId="2" fontId="14" fillId="0" borderId="35" xfId="0" applyNumberFormat="1" applyFont="1" applyBorder="1" applyAlignment="1">
      <alignment horizontal="center" vertical="center" wrapText="1"/>
    </xf>
    <xf numFmtId="0" fontId="18" fillId="0" borderId="30" xfId="0" applyFont="1" applyBorder="1" applyAlignment="1">
      <alignment vertical="top"/>
    </xf>
    <xf numFmtId="166" fontId="27" fillId="0" borderId="56" xfId="0" applyNumberFormat="1" applyFont="1" applyBorder="1" applyAlignment="1">
      <alignment vertical="center"/>
    </xf>
    <xf numFmtId="0" fontId="32" fillId="0" borderId="57" xfId="0" applyFont="1" applyBorder="1" applyAlignment="1">
      <alignment horizontal="center" vertical="center"/>
    </xf>
    <xf numFmtId="0" fontId="11" fillId="0" borderId="4" xfId="0" applyFont="1" applyBorder="1" applyAlignment="1">
      <alignment vertical="center"/>
    </xf>
    <xf numFmtId="0" fontId="28" fillId="0" borderId="4" xfId="3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/>
    </xf>
    <xf numFmtId="0" fontId="13" fillId="0" borderId="38" xfId="0" applyFont="1" applyBorder="1" applyAlignment="1">
      <alignment horizontal="center" vertical="center"/>
    </xf>
    <xf numFmtId="0" fontId="14" fillId="0" borderId="39" xfId="0" applyFont="1" applyBorder="1" applyAlignment="1">
      <alignment vertical="center" wrapText="1"/>
    </xf>
    <xf numFmtId="0" fontId="16" fillId="0" borderId="39" xfId="0" applyFont="1" applyBorder="1" applyAlignment="1">
      <alignment horizontal="center" vertical="center"/>
    </xf>
    <xf numFmtId="166" fontId="17" fillId="0" borderId="39" xfId="0" applyNumberFormat="1" applyFont="1" applyBorder="1" applyAlignment="1">
      <alignment horizontal="right" vertical="center" wrapText="1"/>
    </xf>
    <xf numFmtId="166" fontId="17" fillId="0" borderId="40" xfId="0" applyNumberFormat="1" applyFont="1" applyBorder="1" applyAlignment="1">
      <alignment horizontal="right" vertical="center"/>
    </xf>
    <xf numFmtId="166" fontId="11" fillId="0" borderId="16" xfId="1" applyNumberFormat="1" applyFont="1" applyFill="1" applyBorder="1" applyAlignment="1">
      <alignment horizontal="right" vertical="center" wrapText="1"/>
    </xf>
    <xf numFmtId="0" fontId="7" fillId="0" borderId="4" xfId="0" applyFont="1" applyBorder="1" applyAlignment="1">
      <alignment horizontal="left" vertical="center"/>
    </xf>
    <xf numFmtId="0" fontId="27" fillId="0" borderId="4" xfId="0" applyFont="1" applyBorder="1" applyAlignment="1">
      <alignment horizontal="center" vertical="center" wrapText="1"/>
    </xf>
    <xf numFmtId="1" fontId="27" fillId="0" borderId="4" xfId="0" applyNumberFormat="1" applyFont="1" applyBorder="1" applyAlignment="1">
      <alignment horizontal="center" vertical="center" wrapText="1"/>
    </xf>
    <xf numFmtId="166" fontId="27" fillId="0" borderId="4" xfId="0" applyNumberFormat="1" applyFont="1" applyBorder="1" applyAlignment="1">
      <alignment vertical="center"/>
    </xf>
    <xf numFmtId="0" fontId="5" fillId="0" borderId="36" xfId="0" applyFont="1" applyBorder="1" applyAlignment="1">
      <alignment vertical="center" wrapText="1"/>
    </xf>
    <xf numFmtId="166" fontId="28" fillId="3" borderId="11" xfId="1" applyNumberFormat="1" applyFont="1" applyFill="1" applyBorder="1" applyAlignment="1">
      <alignment vertical="center"/>
    </xf>
    <xf numFmtId="166" fontId="7" fillId="0" borderId="11" xfId="0" applyNumberFormat="1" applyFont="1" applyBorder="1" applyAlignment="1">
      <alignment vertical="center" wrapText="1"/>
    </xf>
    <xf numFmtId="0" fontId="31" fillId="0" borderId="10" xfId="0" applyFont="1" applyBorder="1" applyAlignment="1">
      <alignment horizontal="center" vertical="center"/>
    </xf>
    <xf numFmtId="166" fontId="27" fillId="0" borderId="11" xfId="0" applyNumberFormat="1" applyFont="1" applyBorder="1" applyAlignment="1">
      <alignment horizontal="right" vertical="center"/>
    </xf>
    <xf numFmtId="166" fontId="27" fillId="0" borderId="9" xfId="0" applyNumberFormat="1" applyFont="1" applyBorder="1" applyAlignment="1">
      <alignment horizontal="right" vertical="center"/>
    </xf>
    <xf numFmtId="166" fontId="28" fillId="0" borderId="9" xfId="2" applyNumberFormat="1" applyFont="1" applyBorder="1" applyAlignment="1">
      <alignment vertical="center"/>
    </xf>
    <xf numFmtId="166" fontId="28" fillId="0" borderId="11" xfId="2" applyNumberFormat="1" applyFont="1" applyBorder="1" applyAlignment="1">
      <alignment vertical="center"/>
    </xf>
    <xf numFmtId="166" fontId="28" fillId="3" borderId="11" xfId="2" applyNumberFormat="1" applyFont="1" applyFill="1" applyBorder="1" applyAlignment="1">
      <alignment vertical="center"/>
    </xf>
    <xf numFmtId="0" fontId="32" fillId="0" borderId="10" xfId="0" applyFont="1" applyBorder="1" applyAlignment="1">
      <alignment horizontal="center" vertical="center"/>
    </xf>
    <xf numFmtId="166" fontId="27" fillId="0" borderId="11" xfId="0" applyNumberFormat="1" applyFont="1" applyBorder="1" applyAlignment="1">
      <alignment vertical="center"/>
    </xf>
    <xf numFmtId="0" fontId="15" fillId="0" borderId="13" xfId="0" applyFont="1" applyBorder="1" applyAlignment="1">
      <alignment vertical="center"/>
    </xf>
    <xf numFmtId="0" fontId="16" fillId="0" borderId="59" xfId="0" applyFont="1" applyBorder="1" applyAlignment="1">
      <alignment horizontal="center" vertical="center"/>
    </xf>
    <xf numFmtId="0" fontId="16" fillId="0" borderId="32" xfId="0" applyFont="1" applyBorder="1" applyAlignment="1">
      <alignment horizontal="center" vertical="center"/>
    </xf>
    <xf numFmtId="0" fontId="15" fillId="3" borderId="2" xfId="0" applyFont="1" applyFill="1" applyBorder="1" applyAlignment="1">
      <alignment vertical="center"/>
    </xf>
    <xf numFmtId="0" fontId="18" fillId="0" borderId="10" xfId="0" applyFont="1" applyBorder="1" applyAlignment="1">
      <alignment horizontal="center" vertical="center"/>
    </xf>
    <xf numFmtId="0" fontId="30" fillId="0" borderId="32" xfId="0" applyFont="1" applyBorder="1" applyAlignment="1">
      <alignment horizontal="center" vertical="center"/>
    </xf>
    <xf numFmtId="166" fontId="27" fillId="0" borderId="14" xfId="0" applyNumberFormat="1" applyFont="1" applyBorder="1" applyAlignment="1">
      <alignment vertical="center"/>
    </xf>
    <xf numFmtId="0" fontId="27" fillId="3" borderId="60" xfId="0" applyFont="1" applyFill="1" applyBorder="1" applyAlignment="1">
      <alignment horizontal="center" vertical="center" wrapText="1"/>
    </xf>
    <xf numFmtId="0" fontId="30" fillId="3" borderId="61" xfId="0" applyFont="1" applyFill="1" applyBorder="1" applyAlignment="1">
      <alignment horizontal="center" vertical="center"/>
    </xf>
    <xf numFmtId="166" fontId="27" fillId="3" borderId="60" xfId="0" applyNumberFormat="1" applyFont="1" applyFill="1" applyBorder="1" applyAlignment="1">
      <alignment vertical="center"/>
    </xf>
    <xf numFmtId="0" fontId="30" fillId="0" borderId="63" xfId="0" applyFont="1" applyBorder="1" applyAlignment="1">
      <alignment horizontal="center" vertical="center"/>
    </xf>
    <xf numFmtId="0" fontId="32" fillId="7" borderId="29" xfId="0" applyFont="1" applyFill="1" applyBorder="1" applyAlignment="1">
      <alignment horizontal="center" vertical="center"/>
    </xf>
    <xf numFmtId="0" fontId="18" fillId="7" borderId="30" xfId="0" applyFont="1" applyFill="1" applyBorder="1" applyAlignment="1">
      <alignment horizontal="left" vertical="center"/>
    </xf>
    <xf numFmtId="0" fontId="32" fillId="7" borderId="62" xfId="0" applyFont="1" applyFill="1" applyBorder="1" applyAlignment="1">
      <alignment horizontal="center" vertical="center"/>
    </xf>
    <xf numFmtId="0" fontId="18" fillId="7" borderId="3" xfId="0" applyFont="1" applyFill="1" applyBorder="1" applyAlignment="1">
      <alignment vertical="center" wrapText="1"/>
    </xf>
    <xf numFmtId="0" fontId="18" fillId="7" borderId="14" xfId="0" applyFont="1" applyFill="1" applyBorder="1" applyAlignment="1">
      <alignment vertical="center"/>
    </xf>
    <xf numFmtId="0" fontId="18" fillId="7" borderId="13" xfId="0" applyFont="1" applyFill="1" applyBorder="1" applyAlignment="1">
      <alignment horizontal="left" vertical="center"/>
    </xf>
    <xf numFmtId="0" fontId="18" fillId="7" borderId="13" xfId="0" applyFont="1" applyFill="1" applyBorder="1" applyAlignment="1">
      <alignment vertical="top"/>
    </xf>
    <xf numFmtId="0" fontId="11" fillId="0" borderId="18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top" wrapText="1"/>
    </xf>
    <xf numFmtId="0" fontId="11" fillId="0" borderId="22" xfId="0" applyFont="1" applyBorder="1" applyAlignment="1">
      <alignment horizontal="center" vertical="top" wrapText="1"/>
    </xf>
    <xf numFmtId="0" fontId="11" fillId="0" borderId="23" xfId="0" applyFont="1" applyBorder="1" applyAlignment="1">
      <alignment horizontal="center" vertical="top" wrapText="1"/>
    </xf>
    <xf numFmtId="0" fontId="7" fillId="0" borderId="21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5" fillId="0" borderId="23" xfId="0" applyFont="1" applyBorder="1" applyAlignment="1">
      <alignment horizontal="center"/>
    </xf>
    <xf numFmtId="0" fontId="4" fillId="0" borderId="26" xfId="0" applyFont="1" applyBorder="1" applyAlignment="1">
      <alignment horizontal="center" vertical="top" wrapText="1"/>
    </xf>
    <xf numFmtId="0" fontId="4" fillId="0" borderId="27" xfId="0" applyFont="1" applyBorder="1" applyAlignment="1">
      <alignment horizontal="center" vertical="top" wrapText="1"/>
    </xf>
    <xf numFmtId="0" fontId="4" fillId="0" borderId="28" xfId="0" applyFont="1" applyBorder="1" applyAlignment="1">
      <alignment horizontal="center" vertical="top" wrapText="1"/>
    </xf>
    <xf numFmtId="0" fontId="20" fillId="0" borderId="8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33" xfId="0" applyFont="1" applyBorder="1" applyAlignment="1">
      <alignment horizontal="center" vertical="center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33" xfId="0" applyFont="1" applyBorder="1" applyAlignment="1">
      <alignment horizontal="center"/>
    </xf>
    <xf numFmtId="0" fontId="9" fillId="0" borderId="18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0" fontId="9" fillId="0" borderId="20" xfId="0" applyFont="1" applyBorder="1" applyAlignment="1">
      <alignment horizontal="center"/>
    </xf>
    <xf numFmtId="0" fontId="4" fillId="3" borderId="24" xfId="0" applyFont="1" applyFill="1" applyBorder="1" applyAlignment="1">
      <alignment horizontal="center" vertical="center" wrapText="1"/>
    </xf>
    <xf numFmtId="0" fontId="4" fillId="3" borderId="37" xfId="0" applyFont="1" applyFill="1" applyBorder="1" applyAlignment="1">
      <alignment horizontal="center" vertical="center" wrapText="1"/>
    </xf>
    <xf numFmtId="14" fontId="4" fillId="2" borderId="36" xfId="0" applyNumberFormat="1" applyFont="1" applyFill="1" applyBorder="1" applyAlignment="1">
      <alignment horizontal="center" vertical="center"/>
    </xf>
    <xf numFmtId="0" fontId="4" fillId="2" borderId="40" xfId="0" applyFont="1" applyFill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20" xfId="0" applyBorder="1" applyAlignment="1">
      <alignment horizontal="center"/>
    </xf>
    <xf numFmtId="0" fontId="4" fillId="2" borderId="45" xfId="0" applyFont="1" applyFill="1" applyBorder="1" applyAlignment="1">
      <alignment horizontal="center" vertical="center"/>
    </xf>
    <xf numFmtId="0" fontId="4" fillId="2" borderId="46" xfId="0" applyFont="1" applyFill="1" applyBorder="1" applyAlignment="1">
      <alignment horizontal="center" vertical="center"/>
    </xf>
    <xf numFmtId="0" fontId="4" fillId="2" borderId="47" xfId="0" applyFont="1" applyFill="1" applyBorder="1" applyAlignment="1">
      <alignment horizontal="center" vertical="center"/>
    </xf>
    <xf numFmtId="0" fontId="4" fillId="2" borderId="48" xfId="0" applyFont="1" applyFill="1" applyBorder="1" applyAlignment="1">
      <alignment horizontal="center" vertical="center"/>
    </xf>
    <xf numFmtId="0" fontId="7" fillId="4" borderId="21" xfId="0" applyFont="1" applyFill="1" applyBorder="1" applyAlignment="1">
      <alignment horizontal="center" vertical="center"/>
    </xf>
    <xf numFmtId="0" fontId="7" fillId="4" borderId="22" xfId="0" applyFont="1" applyFill="1" applyBorder="1" applyAlignment="1">
      <alignment horizontal="center" vertical="center"/>
    </xf>
    <xf numFmtId="0" fontId="7" fillId="4" borderId="23" xfId="0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33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7" fillId="2" borderId="34" xfId="0" applyFont="1" applyFill="1" applyBorder="1" applyAlignment="1">
      <alignment horizontal="center" vertical="center"/>
    </xf>
    <xf numFmtId="0" fontId="7" fillId="2" borderId="38" xfId="0" applyFont="1" applyFill="1" applyBorder="1" applyAlignment="1">
      <alignment horizontal="center" vertical="center"/>
    </xf>
    <xf numFmtId="0" fontId="7" fillId="2" borderId="35" xfId="0" applyFont="1" applyFill="1" applyBorder="1" applyAlignment="1">
      <alignment horizontal="center" vertical="center"/>
    </xf>
    <xf numFmtId="0" fontId="7" fillId="2" borderId="39" xfId="0" applyFont="1" applyFill="1" applyBorder="1" applyAlignment="1">
      <alignment horizontal="center" vertical="center"/>
    </xf>
    <xf numFmtId="0" fontId="7" fillId="2" borderId="36" xfId="0" applyFont="1" applyFill="1" applyBorder="1" applyAlignment="1">
      <alignment horizontal="center" vertical="center"/>
    </xf>
    <xf numFmtId="0" fontId="7" fillId="2" borderId="40" xfId="0" applyFont="1" applyFill="1" applyBorder="1" applyAlignment="1">
      <alignment horizontal="center" vertical="center"/>
    </xf>
    <xf numFmtId="0" fontId="7" fillId="2" borderId="36" xfId="0" applyFont="1" applyFill="1" applyBorder="1" applyAlignment="1">
      <alignment horizontal="center" vertical="center" wrapText="1"/>
    </xf>
    <xf numFmtId="0" fontId="7" fillId="2" borderId="40" xfId="0" applyFont="1" applyFill="1" applyBorder="1" applyAlignment="1">
      <alignment horizontal="center" vertical="center" wrapText="1"/>
    </xf>
    <xf numFmtId="0" fontId="10" fillId="2" borderId="35" xfId="0" applyFont="1" applyFill="1" applyBorder="1" applyAlignment="1">
      <alignment horizontal="center" vertical="center"/>
    </xf>
    <xf numFmtId="0" fontId="10" fillId="2" borderId="39" xfId="0" applyFont="1" applyFill="1" applyBorder="1" applyAlignment="1">
      <alignment horizontal="center" vertical="center"/>
    </xf>
    <xf numFmtId="0" fontId="4" fillId="2" borderId="35" xfId="0" applyFont="1" applyFill="1" applyBorder="1" applyAlignment="1">
      <alignment horizontal="center" vertical="center"/>
    </xf>
    <xf numFmtId="0" fontId="4" fillId="2" borderId="39" xfId="0" applyFont="1" applyFill="1" applyBorder="1" applyAlignment="1">
      <alignment horizontal="center" vertical="center"/>
    </xf>
    <xf numFmtId="0" fontId="11" fillId="0" borderId="58" xfId="0" applyFont="1" applyBorder="1" applyAlignment="1">
      <alignment horizontal="center" vertical="center" wrapText="1"/>
    </xf>
    <xf numFmtId="0" fontId="11" fillId="0" borderId="25" xfId="0" applyFont="1" applyBorder="1" applyAlignment="1">
      <alignment horizontal="center" vertical="center" wrapText="1"/>
    </xf>
    <xf numFmtId="0" fontId="11" fillId="0" borderId="47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19" fillId="2" borderId="26" xfId="0" applyFont="1" applyFill="1" applyBorder="1" applyAlignment="1">
      <alignment horizontal="center" vertical="center" wrapText="1"/>
    </xf>
    <xf numFmtId="0" fontId="19" fillId="2" borderId="27" xfId="0" applyFont="1" applyFill="1" applyBorder="1" applyAlignment="1">
      <alignment horizontal="center" vertical="center" wrapText="1"/>
    </xf>
    <xf numFmtId="0" fontId="19" fillId="2" borderId="28" xfId="0" applyFont="1" applyFill="1" applyBorder="1" applyAlignment="1">
      <alignment horizontal="center" vertical="center" wrapText="1"/>
    </xf>
    <xf numFmtId="0" fontId="5" fillId="0" borderId="42" xfId="0" applyFont="1" applyBorder="1" applyAlignment="1">
      <alignment horizontal="left"/>
    </xf>
    <xf numFmtId="0" fontId="5" fillId="0" borderId="43" xfId="0" applyFont="1" applyBorder="1" applyAlignment="1">
      <alignment horizontal="left"/>
    </xf>
    <xf numFmtId="0" fontId="5" fillId="0" borderId="44" xfId="0" applyFont="1" applyBorder="1" applyAlignment="1">
      <alignment horizontal="left"/>
    </xf>
    <xf numFmtId="0" fontId="5" fillId="0" borderId="10" xfId="0" applyFont="1" applyBorder="1" applyAlignment="1">
      <alignment horizontal="center" vertical="center" wrapText="1"/>
    </xf>
    <xf numFmtId="0" fontId="15" fillId="0" borderId="0" xfId="0" applyFont="1" applyAlignment="1">
      <alignment horizontal="left"/>
    </xf>
    <xf numFmtId="0" fontId="15" fillId="0" borderId="33" xfId="0" applyFont="1" applyBorder="1" applyAlignment="1">
      <alignment horizontal="left"/>
    </xf>
    <xf numFmtId="0" fontId="12" fillId="0" borderId="3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12" fillId="0" borderId="25" xfId="0" applyFont="1" applyBorder="1" applyAlignment="1">
      <alignment horizontal="left" vertical="center"/>
    </xf>
    <xf numFmtId="0" fontId="12" fillId="0" borderId="12" xfId="0" applyFont="1" applyBorder="1" applyAlignment="1">
      <alignment horizontal="left" vertical="center"/>
    </xf>
    <xf numFmtId="0" fontId="12" fillId="0" borderId="41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21" fillId="7" borderId="21" xfId="0" applyFont="1" applyFill="1" applyBorder="1" applyAlignment="1">
      <alignment horizontal="center" vertical="center"/>
    </xf>
    <xf numFmtId="0" fontId="21" fillId="7" borderId="22" xfId="0" applyFont="1" applyFill="1" applyBorder="1" applyAlignment="1">
      <alignment horizontal="center" vertical="center"/>
    </xf>
    <xf numFmtId="0" fontId="21" fillId="7" borderId="23" xfId="0" applyFont="1" applyFill="1" applyBorder="1" applyAlignment="1">
      <alignment horizontal="center" vertical="center"/>
    </xf>
    <xf numFmtId="0" fontId="22" fillId="0" borderId="51" xfId="0" applyFont="1" applyBorder="1" applyAlignment="1">
      <alignment horizontal="left" vertical="center"/>
    </xf>
    <xf numFmtId="0" fontId="22" fillId="0" borderId="52" xfId="0" applyFont="1" applyBorder="1" applyAlignment="1">
      <alignment horizontal="left" vertical="center"/>
    </xf>
    <xf numFmtId="0" fontId="23" fillId="0" borderId="42" xfId="0" applyFont="1" applyBorder="1" applyAlignment="1">
      <alignment horizontal="center" vertical="center"/>
    </xf>
    <xf numFmtId="0" fontId="23" fillId="0" borderId="43" xfId="0" applyFont="1" applyBorder="1" applyAlignment="1">
      <alignment horizontal="center" vertical="center"/>
    </xf>
    <xf numFmtId="0" fontId="23" fillId="0" borderId="44" xfId="0" applyFont="1" applyBorder="1" applyAlignment="1">
      <alignment horizontal="center" vertical="center"/>
    </xf>
    <xf numFmtId="0" fontId="25" fillId="0" borderId="42" xfId="4" applyFont="1" applyBorder="1" applyAlignment="1">
      <alignment horizontal="center" vertical="center"/>
    </xf>
    <xf numFmtId="0" fontId="22" fillId="0" borderId="49" xfId="0" applyFont="1" applyBorder="1" applyAlignment="1">
      <alignment horizontal="left" vertical="center"/>
    </xf>
    <xf numFmtId="0" fontId="22" fillId="0" borderId="50" xfId="0" applyFont="1" applyBorder="1" applyAlignment="1">
      <alignment horizontal="left" vertical="center"/>
    </xf>
    <xf numFmtId="0" fontId="22" fillId="0" borderId="53" xfId="0" applyFont="1" applyBorder="1" applyAlignment="1">
      <alignment horizontal="left" vertical="center"/>
    </xf>
    <xf numFmtId="0" fontId="22" fillId="0" borderId="54" xfId="0" applyFont="1" applyBorder="1" applyAlignment="1">
      <alignment horizontal="left" vertical="center"/>
    </xf>
    <xf numFmtId="0" fontId="23" fillId="0" borderId="55" xfId="0" applyFont="1" applyBorder="1" applyAlignment="1">
      <alignment horizontal="center" vertical="center" wrapText="1"/>
    </xf>
    <xf numFmtId="0" fontId="23" fillId="0" borderId="22" xfId="0" applyFont="1" applyBorder="1" applyAlignment="1">
      <alignment horizontal="center" vertical="center" wrapText="1"/>
    </xf>
    <xf numFmtId="0" fontId="23" fillId="0" borderId="23" xfId="0" applyFont="1" applyBorder="1" applyAlignment="1">
      <alignment horizontal="center" vertical="center" wrapText="1"/>
    </xf>
    <xf numFmtId="166" fontId="28" fillId="3" borderId="65" xfId="2" applyNumberFormat="1" applyFont="1" applyFill="1" applyBorder="1" applyAlignment="1">
      <alignment vertical="center"/>
    </xf>
    <xf numFmtId="166" fontId="28" fillId="0" borderId="9" xfId="2" applyNumberFormat="1" applyFont="1" applyFill="1" applyBorder="1" applyAlignment="1">
      <alignment vertical="center"/>
    </xf>
    <xf numFmtId="0" fontId="32" fillId="7" borderId="66" xfId="0" applyFont="1" applyFill="1" applyBorder="1" applyAlignment="1">
      <alignment horizontal="center" vertical="center"/>
    </xf>
    <xf numFmtId="0" fontId="11" fillId="7" borderId="64" xfId="0" applyFont="1" applyFill="1" applyBorder="1" applyAlignment="1">
      <alignment vertical="center" wrapText="1"/>
    </xf>
    <xf numFmtId="166" fontId="27" fillId="0" borderId="67" xfId="0" applyNumberFormat="1" applyFont="1" applyBorder="1" applyAlignment="1">
      <alignment horizontal="right" vertical="center" wrapText="1"/>
    </xf>
    <xf numFmtId="166" fontId="27" fillId="0" borderId="68" xfId="0" applyNumberFormat="1" applyFont="1" applyBorder="1" applyAlignment="1">
      <alignment horizontal="right" vertical="center"/>
    </xf>
    <xf numFmtId="0" fontId="18" fillId="3" borderId="3" xfId="0" applyFont="1" applyFill="1" applyBorder="1" applyAlignment="1">
      <alignment horizontal="left" vertical="center"/>
    </xf>
    <xf numFmtId="0" fontId="27" fillId="3" borderId="3" xfId="0" applyFont="1" applyFill="1" applyBorder="1" applyAlignment="1">
      <alignment horizontal="center" vertical="center" wrapText="1"/>
    </xf>
    <xf numFmtId="0" fontId="30" fillId="3" borderId="3" xfId="0" applyFont="1" applyFill="1" applyBorder="1" applyAlignment="1">
      <alignment horizontal="center" vertical="center"/>
    </xf>
    <xf numFmtId="166" fontId="27" fillId="3" borderId="3" xfId="0" applyNumberFormat="1" applyFont="1" applyFill="1" applyBorder="1" applyAlignment="1">
      <alignment vertical="center"/>
    </xf>
    <xf numFmtId="0" fontId="18" fillId="3" borderId="17" xfId="0" applyFont="1" applyFill="1" applyBorder="1" applyAlignment="1">
      <alignment vertical="center"/>
    </xf>
    <xf numFmtId="0" fontId="28" fillId="3" borderId="17" xfId="3" applyFont="1" applyFill="1" applyBorder="1" applyAlignment="1">
      <alignment horizontal="center" vertical="center" wrapText="1"/>
    </xf>
    <xf numFmtId="1" fontId="28" fillId="3" borderId="17" xfId="3" applyNumberFormat="1" applyFont="1" applyFill="1" applyBorder="1" applyAlignment="1">
      <alignment horizontal="center" vertical="center" wrapText="1"/>
    </xf>
    <xf numFmtId="166" fontId="28" fillId="3" borderId="17" xfId="1" applyNumberFormat="1" applyFont="1" applyFill="1" applyBorder="1" applyAlignment="1">
      <alignment vertical="center"/>
    </xf>
    <xf numFmtId="166" fontId="28" fillId="3" borderId="65" xfId="1" applyNumberFormat="1" applyFont="1" applyFill="1" applyBorder="1" applyAlignment="1">
      <alignment vertical="center"/>
    </xf>
    <xf numFmtId="0" fontId="18" fillId="0" borderId="3" xfId="0" applyFont="1" applyBorder="1" applyAlignment="1">
      <alignment vertical="center"/>
    </xf>
    <xf numFmtId="0" fontId="7" fillId="0" borderId="3" xfId="0" applyFont="1" applyBorder="1" applyAlignment="1">
      <alignment horizontal="left" vertical="center" wrapText="1"/>
    </xf>
    <xf numFmtId="0" fontId="32" fillId="3" borderId="10" xfId="0" applyFont="1" applyFill="1" applyBorder="1" applyAlignment="1">
      <alignment horizontal="center" vertical="center"/>
    </xf>
    <xf numFmtId="0" fontId="32" fillId="0" borderId="38" xfId="0" applyFont="1" applyBorder="1" applyAlignment="1">
      <alignment horizontal="center" vertical="center"/>
    </xf>
    <xf numFmtId="0" fontId="18" fillId="0" borderId="39" xfId="0" applyFont="1" applyBorder="1" applyAlignment="1">
      <alignment vertical="center" wrapText="1"/>
    </xf>
    <xf numFmtId="0" fontId="27" fillId="0" borderId="39" xfId="0" applyFont="1" applyBorder="1" applyAlignment="1">
      <alignment horizontal="center" vertical="center" wrapText="1"/>
    </xf>
    <xf numFmtId="1" fontId="27" fillId="0" borderId="39" xfId="0" applyNumberFormat="1" applyFont="1" applyBorder="1" applyAlignment="1">
      <alignment horizontal="center" vertical="center" wrapText="1"/>
    </xf>
    <xf numFmtId="166" fontId="27" fillId="0" borderId="39" xfId="0" applyNumberFormat="1" applyFont="1" applyBorder="1" applyAlignment="1">
      <alignment vertical="center"/>
    </xf>
    <xf numFmtId="166" fontId="27" fillId="0" borderId="40" xfId="0" applyNumberFormat="1" applyFont="1" applyBorder="1" applyAlignment="1">
      <alignment vertical="center"/>
    </xf>
    <xf numFmtId="166" fontId="11" fillId="0" borderId="44" xfId="1" applyNumberFormat="1" applyFont="1" applyFill="1" applyBorder="1" applyAlignment="1">
      <alignment vertical="center" wrapText="1"/>
    </xf>
    <xf numFmtId="0" fontId="11" fillId="0" borderId="26" xfId="0" applyFont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 wrapText="1"/>
    </xf>
    <xf numFmtId="0" fontId="11" fillId="0" borderId="28" xfId="0" applyFont="1" applyBorder="1" applyAlignment="1">
      <alignment horizontal="center" vertical="center" wrapText="1"/>
    </xf>
  </cellXfs>
  <cellStyles count="8">
    <cellStyle name="Comma" xfId="1" builtinId="3"/>
    <cellStyle name="Comma 10" xfId="7" xr:uid="{C71F356F-7707-4145-A3D7-9D2CC08AA47D}"/>
    <cellStyle name="Comma 2 2" xfId="2" xr:uid="{00000000-0005-0000-0000-000001000000}"/>
    <cellStyle name="Comma 37" xfId="5" xr:uid="{3A708B24-4945-4854-8A75-1AE487E7599D}"/>
    <cellStyle name="Hyperlink" xfId="4" builtinId="8"/>
    <cellStyle name="Normal" xfId="0" builtinId="0"/>
    <cellStyle name="Normal 15 3" xfId="6" xr:uid="{E4D919C2-F900-4D40-9D44-01CCAC3B8DD9}"/>
    <cellStyle name="Normal 2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168519</xdr:colOff>
      <xdr:row>0</xdr:row>
      <xdr:rowOff>87923</xdr:rowOff>
    </xdr:from>
    <xdr:to>
      <xdr:col>1</xdr:col>
      <xdr:colOff>1003789</xdr:colOff>
      <xdr:row>3</xdr:row>
      <xdr:rowOff>57883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371FD75-450D-4143-8477-32D85045F67A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68519" y="87923"/>
          <a:ext cx="1663212" cy="900479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182563</xdr:colOff>
      <xdr:row>0</xdr:row>
      <xdr:rowOff>71438</xdr:rowOff>
    </xdr:from>
    <xdr:to>
      <xdr:col>2</xdr:col>
      <xdr:colOff>1071563</xdr:colOff>
      <xdr:row>3</xdr:row>
      <xdr:rowOff>7939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6AFC550-D176-4A59-A086-4A94D1703844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4813" y="71438"/>
          <a:ext cx="1444625" cy="809626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190499</xdr:colOff>
      <xdr:row>0</xdr:row>
      <xdr:rowOff>85725</xdr:rowOff>
    </xdr:from>
    <xdr:to>
      <xdr:col>2</xdr:col>
      <xdr:colOff>1071561</xdr:colOff>
      <xdr:row>3</xdr:row>
      <xdr:rowOff>19051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9BAEBA4-BAC5-4FB0-8565-96F90525E3FB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4812" y="85725"/>
          <a:ext cx="1428749" cy="814389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197827</xdr:colOff>
      <xdr:row>0</xdr:row>
      <xdr:rowOff>58615</xdr:rowOff>
    </xdr:from>
    <xdr:to>
      <xdr:col>2</xdr:col>
      <xdr:colOff>968375</xdr:colOff>
      <xdr:row>2</xdr:row>
      <xdr:rowOff>179510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9045B62-8D9D-499D-9D2E-181E375D231E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7635" y="58615"/>
          <a:ext cx="1444625" cy="809626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222441-0319-4843-B7F0-24B4A289EE4C}">
  <dimension ref="A1:H16"/>
  <sheetViews>
    <sheetView showGridLines="0" zoomScale="85" zoomScaleNormal="85" workbookViewId="0">
      <selection activeCell="E19" sqref="E19"/>
    </sheetView>
  </sheetViews>
  <sheetFormatPr defaultColWidth="9.21875" defaultRowHeight="18" x14ac:dyDescent="0.35"/>
  <cols>
    <col min="1" max="1" width="12.44140625" style="23" bestFit="1" customWidth="1"/>
    <col min="2" max="2" width="77.21875" style="23" bestFit="1" customWidth="1"/>
    <col min="3" max="3" width="23.5546875" style="23" bestFit="1" customWidth="1"/>
    <col min="4" max="4" width="17" style="23" bestFit="1" customWidth="1"/>
    <col min="5" max="5" width="35.5546875" style="23" bestFit="1" customWidth="1"/>
    <col min="6" max="6" width="9.21875" style="23"/>
    <col min="7" max="7" width="14.77734375" style="23" bestFit="1" customWidth="1"/>
    <col min="8" max="8" width="14.5546875" style="23" bestFit="1" customWidth="1"/>
    <col min="9" max="16384" width="9.21875" style="23"/>
  </cols>
  <sheetData>
    <row r="1" spans="1:8" ht="24.6" x14ac:dyDescent="0.35">
      <c r="A1" s="173" t="s">
        <v>64</v>
      </c>
      <c r="B1" s="174"/>
      <c r="C1" s="174"/>
      <c r="D1" s="174"/>
      <c r="E1" s="175"/>
    </row>
    <row r="2" spans="1:8" ht="27" x14ac:dyDescent="0.35">
      <c r="A2" s="148" t="s">
        <v>65</v>
      </c>
      <c r="B2" s="149"/>
      <c r="C2" s="149"/>
      <c r="D2" s="149"/>
      <c r="E2" s="150"/>
    </row>
    <row r="3" spans="1:8" x14ac:dyDescent="0.35">
      <c r="A3" s="176" t="s">
        <v>46</v>
      </c>
      <c r="B3" s="177"/>
      <c r="C3" s="177"/>
      <c r="D3" s="177"/>
      <c r="E3" s="178"/>
    </row>
    <row r="4" spans="1:8" ht="18.600000000000001" thickBot="1" x14ac:dyDescent="0.4">
      <c r="A4" s="179" t="s">
        <v>66</v>
      </c>
      <c r="B4" s="180"/>
      <c r="C4" s="180"/>
      <c r="D4" s="180"/>
      <c r="E4" s="181"/>
      <c r="H4" s="39"/>
    </row>
    <row r="5" spans="1:8" x14ac:dyDescent="0.35">
      <c r="A5" s="160"/>
      <c r="B5" s="7" t="s">
        <v>32</v>
      </c>
      <c r="C5" s="190"/>
      <c r="D5" s="192" t="s">
        <v>33</v>
      </c>
      <c r="E5" s="162">
        <v>46085</v>
      </c>
    </row>
    <row r="6" spans="1:8" ht="18.600000000000001" thickBot="1" x14ac:dyDescent="0.4">
      <c r="A6" s="161"/>
      <c r="B6" s="8" t="str">
        <f>HS!C6</f>
        <v>Bandhan Bank Ltd  (Vashi, Navi Mumbai)</v>
      </c>
      <c r="C6" s="191"/>
      <c r="D6" s="193"/>
      <c r="E6" s="163"/>
    </row>
    <row r="7" spans="1:8" ht="38.25" customHeight="1" thickBot="1" x14ac:dyDescent="0.4">
      <c r="A7" s="139" t="str">
        <f>HS!B7</f>
        <v>Site Address: - Palm Beach Galleria, Ground Floor, Shop No.-12, Sector-19D, Palm Beach Road, Vashi, Navi Mumbai, Maharashtra - 400703</v>
      </c>
      <c r="B7" s="140"/>
      <c r="C7" s="140"/>
      <c r="D7" s="140"/>
      <c r="E7" s="141"/>
    </row>
    <row r="8" spans="1:8" x14ac:dyDescent="0.35">
      <c r="A8" s="182" t="s">
        <v>48</v>
      </c>
      <c r="B8" s="184" t="s">
        <v>49</v>
      </c>
      <c r="C8" s="186" t="s">
        <v>50</v>
      </c>
      <c r="D8" s="188" t="s">
        <v>51</v>
      </c>
      <c r="E8" s="188" t="s">
        <v>52</v>
      </c>
    </row>
    <row r="9" spans="1:8" ht="18.600000000000001" thickBot="1" x14ac:dyDescent="0.4">
      <c r="A9" s="183"/>
      <c r="B9" s="185"/>
      <c r="C9" s="187"/>
      <c r="D9" s="189"/>
      <c r="E9" s="189"/>
    </row>
    <row r="10" spans="1:8" ht="18.600000000000001" thickBot="1" x14ac:dyDescent="0.4">
      <c r="A10" s="170" t="s">
        <v>58</v>
      </c>
      <c r="B10" s="171"/>
      <c r="C10" s="171"/>
      <c r="D10" s="171"/>
      <c r="E10" s="172"/>
    </row>
    <row r="11" spans="1:8" ht="18.600000000000001" thickBot="1" x14ac:dyDescent="0.4">
      <c r="A11" s="24"/>
      <c r="B11" s="25" t="s">
        <v>60</v>
      </c>
      <c r="C11" s="26">
        <f>HS!G22</f>
        <v>0</v>
      </c>
      <c r="D11" s="26">
        <f>C11*0.28</f>
        <v>0</v>
      </c>
      <c r="E11" s="26">
        <f>C11+D11</f>
        <v>0</v>
      </c>
    </row>
    <row r="12" spans="1:8" ht="18.600000000000001" thickBot="1" x14ac:dyDescent="0.4">
      <c r="A12" s="170" t="s">
        <v>59</v>
      </c>
      <c r="B12" s="171"/>
      <c r="C12" s="171"/>
      <c r="D12" s="171"/>
      <c r="E12" s="172"/>
    </row>
    <row r="13" spans="1:8" ht="18.600000000000001" thickBot="1" x14ac:dyDescent="0.4">
      <c r="A13" s="27"/>
      <c r="B13" s="25" t="s">
        <v>61</v>
      </c>
      <c r="C13" s="28">
        <f>LS!G42</f>
        <v>493110</v>
      </c>
      <c r="D13" s="28">
        <f>C13*0.18</f>
        <v>88759.8</v>
      </c>
      <c r="E13" s="28">
        <f>C13+D13</f>
        <v>581869.80000000005</v>
      </c>
    </row>
    <row r="14" spans="1:8" ht="18.600000000000001" thickBot="1" x14ac:dyDescent="0.4">
      <c r="A14" s="170" t="s">
        <v>82</v>
      </c>
      <c r="B14" s="171"/>
      <c r="C14" s="171"/>
      <c r="D14" s="171"/>
      <c r="E14" s="172"/>
    </row>
    <row r="15" spans="1:8" ht="18.600000000000001" thickBot="1" x14ac:dyDescent="0.4">
      <c r="A15" s="27"/>
      <c r="B15" s="25" t="s">
        <v>84</v>
      </c>
      <c r="C15" s="28" t="e">
        <f>#REF!</f>
        <v>#REF!</v>
      </c>
      <c r="D15" s="28" t="e">
        <f>#REF!</f>
        <v>#REF!</v>
      </c>
      <c r="E15" s="28" t="e">
        <f>#REF!</f>
        <v>#REF!</v>
      </c>
    </row>
    <row r="16" spans="1:8" ht="18.600000000000001" thickBot="1" x14ac:dyDescent="0.4">
      <c r="A16" s="29"/>
      <c r="B16" s="30" t="s">
        <v>85</v>
      </c>
      <c r="C16" s="31" t="e">
        <f>C11+C13+C15</f>
        <v>#REF!</v>
      </c>
      <c r="D16" s="31" t="e">
        <f>D11+D13+D15</f>
        <v>#REF!</v>
      </c>
      <c r="E16" s="31" t="e">
        <f>E11+E13+E15</f>
        <v>#REF!</v>
      </c>
      <c r="G16" s="38"/>
    </row>
  </sheetData>
  <mergeCells count="17">
    <mergeCell ref="E5:E6"/>
    <mergeCell ref="A2:E2"/>
    <mergeCell ref="A14:E14"/>
    <mergeCell ref="A7:E7"/>
    <mergeCell ref="A12:E12"/>
    <mergeCell ref="A1:E1"/>
    <mergeCell ref="A3:E3"/>
    <mergeCell ref="A4:E4"/>
    <mergeCell ref="A10:E10"/>
    <mergeCell ref="A8:A9"/>
    <mergeCell ref="B8:B9"/>
    <mergeCell ref="C8:C9"/>
    <mergeCell ref="D8:D9"/>
    <mergeCell ref="E8:E9"/>
    <mergeCell ref="A5:A6"/>
    <mergeCell ref="C5:C6"/>
    <mergeCell ref="D5:D6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25"/>
  <sheetViews>
    <sheetView showGridLines="0" topLeftCell="A10" zoomScaleNormal="100" workbookViewId="0">
      <selection activeCell="G16" sqref="G16"/>
    </sheetView>
  </sheetViews>
  <sheetFormatPr defaultColWidth="9.21875" defaultRowHeight="14.4" x14ac:dyDescent="0.3"/>
  <cols>
    <col min="1" max="1" width="3.21875" customWidth="1"/>
    <col min="2" max="2" width="8.21875" customWidth="1"/>
    <col min="3" max="3" width="106.77734375" customWidth="1"/>
    <col min="4" max="4" width="6.44140625" customWidth="1"/>
    <col min="5" max="5" width="9" style="2" customWidth="1"/>
    <col min="6" max="6" width="14.21875" style="3" bestFit="1" customWidth="1"/>
    <col min="7" max="7" width="18.5546875" style="4" bestFit="1" customWidth="1"/>
    <col min="8" max="8" width="11.21875" bestFit="1" customWidth="1"/>
    <col min="9" max="20" width="9.21875" customWidth="1"/>
  </cols>
  <sheetData>
    <row r="1" spans="2:10" ht="24.6" x14ac:dyDescent="0.3">
      <c r="B1" s="173" t="s">
        <v>64</v>
      </c>
      <c r="C1" s="174"/>
      <c r="D1" s="174"/>
      <c r="E1" s="174"/>
      <c r="F1" s="174"/>
      <c r="G1" s="175"/>
    </row>
    <row r="2" spans="2:10" ht="27" x14ac:dyDescent="0.3">
      <c r="B2" s="148" t="s">
        <v>65</v>
      </c>
      <c r="C2" s="149"/>
      <c r="D2" s="149"/>
      <c r="E2" s="149"/>
      <c r="F2" s="149"/>
      <c r="G2" s="150"/>
    </row>
    <row r="3" spans="2:10" x14ac:dyDescent="0.3">
      <c r="B3" s="176" t="s">
        <v>46</v>
      </c>
      <c r="C3" s="177"/>
      <c r="D3" s="177"/>
      <c r="E3" s="177"/>
      <c r="F3" s="177"/>
      <c r="G3" s="178"/>
    </row>
    <row r="4" spans="2:10" ht="15" thickBot="1" x14ac:dyDescent="0.35">
      <c r="B4" s="179" t="s">
        <v>66</v>
      </c>
      <c r="C4" s="180"/>
      <c r="D4" s="180"/>
      <c r="E4" s="180"/>
      <c r="F4" s="180"/>
      <c r="G4" s="181"/>
    </row>
    <row r="5" spans="2:10" ht="18.75" customHeight="1" x14ac:dyDescent="0.3">
      <c r="B5" s="160"/>
      <c r="C5" s="7" t="s">
        <v>32</v>
      </c>
      <c r="D5" s="166" t="s">
        <v>33</v>
      </c>
      <c r="E5" s="167"/>
      <c r="F5" s="162" t="s">
        <v>125</v>
      </c>
      <c r="G5" s="164"/>
    </row>
    <row r="6" spans="2:10" ht="19.5" customHeight="1" thickBot="1" x14ac:dyDescent="0.35">
      <c r="B6" s="161"/>
      <c r="C6" s="8" t="s">
        <v>111</v>
      </c>
      <c r="D6" s="168"/>
      <c r="E6" s="169"/>
      <c r="F6" s="163"/>
      <c r="G6" s="165"/>
    </row>
    <row r="7" spans="2:10" ht="33" customHeight="1" thickBot="1" x14ac:dyDescent="0.35">
      <c r="B7" s="139" t="s">
        <v>112</v>
      </c>
      <c r="C7" s="140"/>
      <c r="D7" s="140"/>
      <c r="E7" s="140"/>
      <c r="F7" s="140"/>
      <c r="G7" s="141"/>
    </row>
    <row r="8" spans="2:10" ht="16.2" thickBot="1" x14ac:dyDescent="0.35">
      <c r="B8" s="142" t="s">
        <v>0</v>
      </c>
      <c r="C8" s="143"/>
      <c r="D8" s="143"/>
      <c r="E8" s="143"/>
      <c r="F8" s="143"/>
      <c r="G8" s="144"/>
    </row>
    <row r="9" spans="2:10" ht="16.2" thickBot="1" x14ac:dyDescent="0.35">
      <c r="B9" s="145" t="s">
        <v>1</v>
      </c>
      <c r="C9" s="146"/>
      <c r="D9" s="146"/>
      <c r="E9" s="146"/>
      <c r="F9" s="146"/>
      <c r="G9" s="147"/>
    </row>
    <row r="10" spans="2:10" ht="16.2" thickBot="1" x14ac:dyDescent="0.35">
      <c r="B10" s="9" t="s">
        <v>9</v>
      </c>
      <c r="C10" s="5" t="s">
        <v>102</v>
      </c>
      <c r="D10" s="5" t="s">
        <v>2</v>
      </c>
      <c r="E10" s="5" t="s">
        <v>3</v>
      </c>
      <c r="F10" s="5" t="s">
        <v>4</v>
      </c>
      <c r="G10" s="6" t="s">
        <v>5</v>
      </c>
    </row>
    <row r="11" spans="2:10" ht="19.5" customHeight="1" thickBot="1" x14ac:dyDescent="0.35">
      <c r="B11" s="200" t="s">
        <v>94</v>
      </c>
      <c r="C11" s="201"/>
      <c r="D11" s="201"/>
      <c r="E11" s="201"/>
      <c r="F11" s="201"/>
      <c r="G11" s="202"/>
    </row>
    <row r="12" spans="2:10" ht="15.6" x14ac:dyDescent="0.3">
      <c r="B12" s="74" t="s">
        <v>13</v>
      </c>
      <c r="C12" s="86" t="s">
        <v>26</v>
      </c>
      <c r="D12" s="75"/>
      <c r="E12" s="75"/>
      <c r="F12" s="87"/>
      <c r="G12" s="76"/>
    </row>
    <row r="13" spans="2:10" ht="15.6" x14ac:dyDescent="0.3">
      <c r="B13" s="18">
        <v>1</v>
      </c>
      <c r="C13" s="118" t="s">
        <v>123</v>
      </c>
      <c r="D13" s="81" t="s">
        <v>6</v>
      </c>
      <c r="E13" s="81">
        <v>1</v>
      </c>
      <c r="F13" s="41"/>
      <c r="G13" s="77">
        <f>F13*E13</f>
        <v>0</v>
      </c>
      <c r="J13" s="13"/>
    </row>
    <row r="14" spans="2:10" ht="15.6" x14ac:dyDescent="0.3">
      <c r="B14" s="16" t="s">
        <v>18</v>
      </c>
      <c r="C14" s="84" t="s">
        <v>19</v>
      </c>
      <c r="D14" s="17"/>
      <c r="E14" s="17"/>
      <c r="F14" s="85"/>
      <c r="G14" s="77"/>
    </row>
    <row r="15" spans="2:10" ht="15.6" x14ac:dyDescent="0.3">
      <c r="B15" s="18">
        <v>1</v>
      </c>
      <c r="C15" s="115" t="s">
        <v>114</v>
      </c>
      <c r="D15" s="81" t="s">
        <v>6</v>
      </c>
      <c r="E15" s="116">
        <v>2</v>
      </c>
      <c r="F15" s="85"/>
      <c r="G15" s="77">
        <f t="shared" ref="G15:G17" si="0">F15*E15</f>
        <v>0</v>
      </c>
    </row>
    <row r="16" spans="2:10" ht="15.6" x14ac:dyDescent="0.3">
      <c r="B16" s="18">
        <v>2</v>
      </c>
      <c r="C16" s="115" t="s">
        <v>113</v>
      </c>
      <c r="D16" s="81" t="s">
        <v>6</v>
      </c>
      <c r="E16" s="117">
        <v>1</v>
      </c>
      <c r="F16" s="85"/>
      <c r="G16" s="77">
        <f t="shared" ref="G16" si="1">F16*E16</f>
        <v>0</v>
      </c>
    </row>
    <row r="17" spans="2:10" ht="15.6" x14ac:dyDescent="0.3">
      <c r="B17" s="18">
        <v>2</v>
      </c>
      <c r="C17" s="115" t="s">
        <v>110</v>
      </c>
      <c r="D17" s="81" t="s">
        <v>6</v>
      </c>
      <c r="E17" s="117">
        <v>2</v>
      </c>
      <c r="F17" s="85"/>
      <c r="G17" s="77">
        <f t="shared" si="0"/>
        <v>0</v>
      </c>
    </row>
    <row r="18" spans="2:10" ht="15.6" x14ac:dyDescent="0.3">
      <c r="B18" s="18">
        <v>3</v>
      </c>
      <c r="C18" s="115" t="s">
        <v>100</v>
      </c>
      <c r="D18" s="81" t="s">
        <v>6</v>
      </c>
      <c r="E18" s="117">
        <v>1</v>
      </c>
      <c r="F18" s="82"/>
      <c r="G18" s="77">
        <f t="shared" ref="G18" si="2">F18*E18</f>
        <v>0</v>
      </c>
    </row>
    <row r="19" spans="2:10" ht="15.6" x14ac:dyDescent="0.3">
      <c r="B19" s="16" t="s">
        <v>22</v>
      </c>
      <c r="C19" s="83" t="s">
        <v>92</v>
      </c>
      <c r="D19" s="81" t="s">
        <v>6</v>
      </c>
      <c r="E19" s="81">
        <v>6</v>
      </c>
      <c r="F19" s="82"/>
      <c r="G19" s="77">
        <f t="shared" ref="G19:G21" si="3">F19*E19</f>
        <v>0</v>
      </c>
    </row>
    <row r="20" spans="2:10" ht="15.6" x14ac:dyDescent="0.3">
      <c r="B20" s="16" t="s">
        <v>34</v>
      </c>
      <c r="C20" s="83" t="s">
        <v>89</v>
      </c>
      <c r="D20" s="81"/>
      <c r="E20" s="81"/>
      <c r="F20" s="82"/>
      <c r="G20" s="77"/>
    </row>
    <row r="21" spans="2:10" ht="16.2" thickBot="1" x14ac:dyDescent="0.35">
      <c r="B21" s="94">
        <v>1</v>
      </c>
      <c r="C21" s="95" t="s">
        <v>93</v>
      </c>
      <c r="D21" s="96" t="s">
        <v>6</v>
      </c>
      <c r="E21" s="96">
        <v>5</v>
      </c>
      <c r="F21" s="97"/>
      <c r="G21" s="98">
        <f t="shared" si="3"/>
        <v>0</v>
      </c>
    </row>
    <row r="22" spans="2:10" ht="18.600000000000001" thickBot="1" x14ac:dyDescent="0.35">
      <c r="B22" s="194" t="s">
        <v>7</v>
      </c>
      <c r="C22" s="195"/>
      <c r="D22" s="195"/>
      <c r="E22" s="195"/>
      <c r="F22" s="196"/>
      <c r="G22" s="99">
        <f>SUM(G13:G21)</f>
        <v>0</v>
      </c>
      <c r="J22" s="13"/>
    </row>
    <row r="23" spans="2:10" ht="19.5" customHeight="1" thickBot="1" x14ac:dyDescent="0.35">
      <c r="B23" s="133" t="s">
        <v>16</v>
      </c>
      <c r="C23" s="134"/>
      <c r="D23" s="134"/>
      <c r="E23" s="134"/>
      <c r="F23" s="135"/>
      <c r="G23" s="34">
        <f>G22*18%</f>
        <v>0</v>
      </c>
    </row>
    <row r="24" spans="2:10" ht="19.5" customHeight="1" thickBot="1" x14ac:dyDescent="0.35">
      <c r="B24" s="197" t="s">
        <v>8</v>
      </c>
      <c r="C24" s="198"/>
      <c r="D24" s="198"/>
      <c r="E24" s="198"/>
      <c r="F24" s="199"/>
      <c r="G24" s="34">
        <f>SUM(G22:G23)</f>
        <v>0</v>
      </c>
    </row>
    <row r="25" spans="2:10" ht="15.6" x14ac:dyDescent="0.3">
      <c r="B25" s="19"/>
    </row>
  </sheetData>
  <mergeCells count="15">
    <mergeCell ref="B1:G1"/>
    <mergeCell ref="B3:G3"/>
    <mergeCell ref="B4:G4"/>
    <mergeCell ref="B5:B6"/>
    <mergeCell ref="F5:F6"/>
    <mergeCell ref="G5:G6"/>
    <mergeCell ref="D5:E6"/>
    <mergeCell ref="B2:G2"/>
    <mergeCell ref="B22:F22"/>
    <mergeCell ref="B23:F23"/>
    <mergeCell ref="B24:F24"/>
    <mergeCell ref="B8:G8"/>
    <mergeCell ref="B7:G7"/>
    <mergeCell ref="B9:G9"/>
    <mergeCell ref="B11:G11"/>
  </mergeCells>
  <printOptions horizontalCentered="1" verticalCentered="1"/>
  <pageMargins left="0" right="0" top="0" bottom="0" header="0" footer="0"/>
  <pageSetup paperSize="9" scale="61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18559F-4349-405C-8E90-3C3A089E3750}">
  <sheetPr>
    <pageSetUpPr fitToPage="1"/>
  </sheetPr>
  <dimension ref="B1:I45"/>
  <sheetViews>
    <sheetView showGridLines="0" tabSelected="1" zoomScale="80" zoomScaleNormal="80" workbookViewId="0">
      <selection activeCell="M34" sqref="M34"/>
    </sheetView>
  </sheetViews>
  <sheetFormatPr defaultColWidth="9.21875" defaultRowHeight="14.4" x14ac:dyDescent="0.3"/>
  <cols>
    <col min="1" max="1" width="3.21875" customWidth="1"/>
    <col min="2" max="2" width="8.21875" customWidth="1"/>
    <col min="3" max="3" width="119.44140625" bestFit="1" customWidth="1"/>
    <col min="4" max="4" width="6.44140625" customWidth="1"/>
    <col min="5" max="5" width="9" style="2" customWidth="1"/>
    <col min="6" max="6" width="14.44140625" style="3" bestFit="1" customWidth="1"/>
    <col min="7" max="7" width="17" style="4" bestFit="1" customWidth="1"/>
    <col min="8" max="8" width="10.44140625" bestFit="1" customWidth="1"/>
    <col min="9" max="9" width="10.77734375" bestFit="1" customWidth="1"/>
  </cols>
  <sheetData>
    <row r="1" spans="2:7" ht="24.6" x14ac:dyDescent="0.4">
      <c r="B1" s="151" t="s">
        <v>64</v>
      </c>
      <c r="C1" s="152"/>
      <c r="D1" s="152"/>
      <c r="E1" s="152"/>
      <c r="F1" s="152"/>
      <c r="G1" s="153"/>
    </row>
    <row r="2" spans="2:7" ht="27" x14ac:dyDescent="0.3">
      <c r="B2" s="148" t="s">
        <v>65</v>
      </c>
      <c r="C2" s="149"/>
      <c r="D2" s="149"/>
      <c r="E2" s="149"/>
      <c r="F2" s="149"/>
      <c r="G2" s="150"/>
    </row>
    <row r="3" spans="2:7" x14ac:dyDescent="0.3">
      <c r="B3" s="154" t="s">
        <v>46</v>
      </c>
      <c r="C3" s="155"/>
      <c r="D3" s="155"/>
      <c r="E3" s="155"/>
      <c r="F3" s="155"/>
      <c r="G3" s="156"/>
    </row>
    <row r="4" spans="2:7" ht="15" thickBot="1" x14ac:dyDescent="0.35">
      <c r="B4" s="157" t="s">
        <v>66</v>
      </c>
      <c r="C4" s="158"/>
      <c r="D4" s="158"/>
      <c r="E4" s="158"/>
      <c r="F4" s="158"/>
      <c r="G4" s="159"/>
    </row>
    <row r="5" spans="2:7" ht="18.75" customHeight="1" x14ac:dyDescent="0.3">
      <c r="B5" s="160"/>
      <c r="C5" s="7" t="s">
        <v>32</v>
      </c>
      <c r="D5" s="166" t="s">
        <v>33</v>
      </c>
      <c r="E5" s="167"/>
      <c r="F5" s="162" t="s">
        <v>125</v>
      </c>
      <c r="G5" s="164"/>
    </row>
    <row r="6" spans="2:7" ht="19.5" customHeight="1" thickBot="1" x14ac:dyDescent="0.35">
      <c r="B6" s="161"/>
      <c r="C6" s="8" t="str">
        <f>HS!C6</f>
        <v>Bandhan Bank Ltd  (Vashi, Navi Mumbai)</v>
      </c>
      <c r="D6" s="168"/>
      <c r="E6" s="169"/>
      <c r="F6" s="163"/>
      <c r="G6" s="165"/>
    </row>
    <row r="7" spans="2:7" ht="44.25" customHeight="1" thickBot="1" x14ac:dyDescent="0.35">
      <c r="B7" s="139" t="str">
        <f>HS!B7</f>
        <v>Site Address: - Palm Beach Galleria, Ground Floor, Shop No.-12, Sector-19D, Palm Beach Road, Vashi, Navi Mumbai, Maharashtra - 400703</v>
      </c>
      <c r="C7" s="140"/>
      <c r="D7" s="140"/>
      <c r="E7" s="140"/>
      <c r="F7" s="140"/>
      <c r="G7" s="141"/>
    </row>
    <row r="8" spans="2:7" ht="16.2" thickBot="1" x14ac:dyDescent="0.35">
      <c r="B8" s="142" t="s">
        <v>124</v>
      </c>
      <c r="C8" s="143"/>
      <c r="D8" s="143"/>
      <c r="E8" s="143"/>
      <c r="F8" s="143"/>
      <c r="G8" s="144"/>
    </row>
    <row r="9" spans="2:7" ht="16.2" thickBot="1" x14ac:dyDescent="0.35">
      <c r="B9" s="145" t="s">
        <v>62</v>
      </c>
      <c r="C9" s="146"/>
      <c r="D9" s="146"/>
      <c r="E9" s="146"/>
      <c r="F9" s="146"/>
      <c r="G9" s="147"/>
    </row>
    <row r="10" spans="2:7" s="1" customFormat="1" ht="19.2" customHeight="1" thickBot="1" x14ac:dyDescent="0.35">
      <c r="B10" s="9" t="s">
        <v>9</v>
      </c>
      <c r="C10" s="10" t="s">
        <v>10</v>
      </c>
      <c r="D10" s="10" t="s">
        <v>11</v>
      </c>
      <c r="E10" s="11" t="s">
        <v>3</v>
      </c>
      <c r="F10" s="11" t="s">
        <v>4</v>
      </c>
      <c r="G10" s="12" t="s">
        <v>5</v>
      </c>
    </row>
    <row r="11" spans="2:7" ht="18" x14ac:dyDescent="0.3">
      <c r="B11" s="78" t="s">
        <v>13</v>
      </c>
      <c r="C11" s="79" t="s">
        <v>31</v>
      </c>
      <c r="D11" s="80"/>
      <c r="E11" s="80"/>
      <c r="F11" s="80"/>
      <c r="G11" s="104"/>
    </row>
    <row r="12" spans="2:7" ht="18" x14ac:dyDescent="0.3">
      <c r="B12" s="46">
        <v>1</v>
      </c>
      <c r="C12" s="88" t="s">
        <v>115</v>
      </c>
      <c r="D12" s="71" t="s">
        <v>128</v>
      </c>
      <c r="E12" s="44">
        <v>8</v>
      </c>
      <c r="F12" s="45">
        <v>1500</v>
      </c>
      <c r="G12" s="105">
        <f>F12*E12</f>
        <v>12000</v>
      </c>
    </row>
    <row r="13" spans="2:7" ht="18" x14ac:dyDescent="0.3">
      <c r="B13" s="47" t="s">
        <v>18</v>
      </c>
      <c r="C13" s="48" t="s">
        <v>20</v>
      </c>
      <c r="D13" s="49"/>
      <c r="E13" s="49"/>
      <c r="F13" s="50"/>
      <c r="G13" s="106"/>
    </row>
    <row r="14" spans="2:7" ht="18" x14ac:dyDescent="0.3">
      <c r="B14" s="119">
        <v>1</v>
      </c>
      <c r="C14" s="88" t="s">
        <v>116</v>
      </c>
      <c r="D14" s="43" t="s">
        <v>14</v>
      </c>
      <c r="E14" s="44">
        <v>2</v>
      </c>
      <c r="F14" s="89">
        <v>2800</v>
      </c>
      <c r="G14" s="105">
        <f>F14*E14</f>
        <v>5600</v>
      </c>
    </row>
    <row r="15" spans="2:7" ht="18" x14ac:dyDescent="0.3">
      <c r="B15" s="119">
        <v>2</v>
      </c>
      <c r="C15" s="88" t="s">
        <v>117</v>
      </c>
      <c r="D15" s="43" t="s">
        <v>14</v>
      </c>
      <c r="E15" s="44">
        <v>1</v>
      </c>
      <c r="F15" s="89">
        <v>2800</v>
      </c>
      <c r="G15" s="105">
        <f t="shared" ref="G15:G17" si="0">F15*E15</f>
        <v>2800</v>
      </c>
    </row>
    <row r="16" spans="2:7" ht="18" x14ac:dyDescent="0.3">
      <c r="B16" s="119">
        <v>3</v>
      </c>
      <c r="C16" s="88" t="s">
        <v>118</v>
      </c>
      <c r="D16" s="43" t="s">
        <v>14</v>
      </c>
      <c r="E16" s="44">
        <v>2</v>
      </c>
      <c r="F16" s="89">
        <v>1500</v>
      </c>
      <c r="G16" s="105">
        <f t="shared" si="0"/>
        <v>3000</v>
      </c>
    </row>
    <row r="17" spans="2:8" ht="20.399999999999999" customHeight="1" x14ac:dyDescent="0.3">
      <c r="B17" s="51">
        <v>5</v>
      </c>
      <c r="C17" s="88" t="s">
        <v>119</v>
      </c>
      <c r="D17" s="52" t="s">
        <v>14</v>
      </c>
      <c r="E17" s="120">
        <v>1</v>
      </c>
      <c r="F17" s="89">
        <v>1500</v>
      </c>
      <c r="G17" s="105">
        <f t="shared" si="0"/>
        <v>1500</v>
      </c>
    </row>
    <row r="18" spans="2:8" ht="18" x14ac:dyDescent="0.3">
      <c r="B18" s="107" t="s">
        <v>22</v>
      </c>
      <c r="C18" s="93" t="s">
        <v>35</v>
      </c>
      <c r="D18" s="71" t="s">
        <v>14</v>
      </c>
      <c r="E18" s="72">
        <v>5</v>
      </c>
      <c r="F18" s="73">
        <v>500</v>
      </c>
      <c r="G18" s="108">
        <f t="shared" ref="G18:G20" si="1">F18*E18</f>
        <v>2500</v>
      </c>
    </row>
    <row r="19" spans="2:8" ht="18" x14ac:dyDescent="0.3">
      <c r="B19" s="107"/>
      <c r="C19" s="100"/>
      <c r="D19" s="101"/>
      <c r="E19" s="102"/>
      <c r="F19" s="103"/>
      <c r="G19" s="109"/>
    </row>
    <row r="20" spans="2:8" ht="36" x14ac:dyDescent="0.3">
      <c r="B20" s="107">
        <v>1</v>
      </c>
      <c r="C20" s="253" t="s">
        <v>127</v>
      </c>
      <c r="D20" s="71" t="s">
        <v>128</v>
      </c>
      <c r="E20" s="72">
        <v>8</v>
      </c>
      <c r="F20" s="73">
        <v>500</v>
      </c>
      <c r="G20" s="108">
        <f t="shared" si="1"/>
        <v>4000</v>
      </c>
    </row>
    <row r="21" spans="2:8" ht="18" x14ac:dyDescent="0.3">
      <c r="B21" s="107"/>
      <c r="C21" s="93"/>
      <c r="D21" s="71"/>
      <c r="E21" s="72"/>
      <c r="F21" s="73"/>
      <c r="G21" s="109"/>
    </row>
    <row r="22" spans="2:8" ht="18" x14ac:dyDescent="0.3">
      <c r="B22" s="90" t="s">
        <v>34</v>
      </c>
      <c r="C22" s="91" t="s">
        <v>21</v>
      </c>
      <c r="D22" s="92"/>
      <c r="E22" s="55"/>
      <c r="F22" s="56"/>
      <c r="G22" s="110"/>
    </row>
    <row r="23" spans="2:8" ht="18" x14ac:dyDescent="0.3">
      <c r="B23" s="51">
        <v>1</v>
      </c>
      <c r="C23" s="57" t="s">
        <v>45</v>
      </c>
      <c r="D23" s="54" t="s">
        <v>12</v>
      </c>
      <c r="E23" s="58">
        <v>150</v>
      </c>
      <c r="F23" s="59">
        <v>1850</v>
      </c>
      <c r="G23" s="111">
        <f t="shared" ref="G23" si="2">F23*E23</f>
        <v>277500</v>
      </c>
    </row>
    <row r="24" spans="2:8" ht="18" x14ac:dyDescent="0.3">
      <c r="B24" s="53" t="s">
        <v>23</v>
      </c>
      <c r="C24" s="60" t="s">
        <v>29</v>
      </c>
      <c r="D24" s="54"/>
      <c r="E24" s="58"/>
      <c r="F24" s="59"/>
      <c r="G24" s="111"/>
    </row>
    <row r="25" spans="2:8" ht="72" customHeight="1" x14ac:dyDescent="0.3">
      <c r="B25" s="61">
        <v>1</v>
      </c>
      <c r="C25" s="62" t="s">
        <v>88</v>
      </c>
      <c r="D25" s="54" t="s">
        <v>12</v>
      </c>
      <c r="E25" s="58">
        <v>160</v>
      </c>
      <c r="F25" s="59">
        <v>185</v>
      </c>
      <c r="G25" s="111">
        <f t="shared" ref="G25" si="3">F25*E25</f>
        <v>29600</v>
      </c>
      <c r="H25" s="40"/>
    </row>
    <row r="26" spans="2:8" ht="60.6" customHeight="1" x14ac:dyDescent="0.3">
      <c r="B26" s="51">
        <v>2</v>
      </c>
      <c r="C26" s="62" t="s">
        <v>86</v>
      </c>
      <c r="D26" s="54" t="s">
        <v>12</v>
      </c>
      <c r="E26" s="58">
        <v>40</v>
      </c>
      <c r="F26" s="59">
        <v>190</v>
      </c>
      <c r="G26" s="111">
        <f t="shared" ref="G26:G39" si="4">F26*E26</f>
        <v>7600</v>
      </c>
      <c r="H26" s="40"/>
    </row>
    <row r="27" spans="2:8" ht="18" x14ac:dyDescent="0.3">
      <c r="B27" s="63" t="s">
        <v>24</v>
      </c>
      <c r="C27" s="64" t="s">
        <v>30</v>
      </c>
      <c r="D27" s="65"/>
      <c r="E27" s="44"/>
      <c r="F27" s="66"/>
      <c r="G27" s="112"/>
    </row>
    <row r="28" spans="2:8" ht="18" x14ac:dyDescent="0.3">
      <c r="B28" s="67">
        <v>1</v>
      </c>
      <c r="C28" s="42" t="s">
        <v>101</v>
      </c>
      <c r="D28" s="65" t="s">
        <v>12</v>
      </c>
      <c r="E28" s="44">
        <v>70</v>
      </c>
      <c r="F28" s="66">
        <v>190</v>
      </c>
      <c r="G28" s="112">
        <f t="shared" ref="G28:G31" si="5">F28*E28</f>
        <v>13300</v>
      </c>
    </row>
    <row r="29" spans="2:8" ht="18" x14ac:dyDescent="0.3">
      <c r="B29" s="67">
        <v>2</v>
      </c>
      <c r="C29" s="42" t="s">
        <v>63</v>
      </c>
      <c r="D29" s="65" t="s">
        <v>12</v>
      </c>
      <c r="E29" s="44">
        <v>50</v>
      </c>
      <c r="F29" s="66">
        <v>180</v>
      </c>
      <c r="G29" s="112">
        <f t="shared" ref="G29" si="6">F29*E29</f>
        <v>9000</v>
      </c>
    </row>
    <row r="30" spans="2:8" ht="18" x14ac:dyDescent="0.3">
      <c r="B30" s="67"/>
      <c r="C30" s="64" t="s">
        <v>126</v>
      </c>
      <c r="D30" s="65"/>
      <c r="E30" s="44"/>
      <c r="F30" s="66"/>
      <c r="G30" s="112"/>
    </row>
    <row r="31" spans="2:8" ht="18" x14ac:dyDescent="0.3">
      <c r="B31" s="254" t="s">
        <v>25</v>
      </c>
      <c r="C31" s="243" t="s">
        <v>87</v>
      </c>
      <c r="D31" s="244" t="s">
        <v>14</v>
      </c>
      <c r="E31" s="245">
        <v>2</v>
      </c>
      <c r="F31" s="246">
        <v>7500</v>
      </c>
      <c r="G31" s="112">
        <f t="shared" si="5"/>
        <v>15000</v>
      </c>
      <c r="H31" s="14"/>
    </row>
    <row r="32" spans="2:8" ht="18" x14ac:dyDescent="0.3">
      <c r="B32" s="254"/>
      <c r="C32" s="243"/>
      <c r="D32" s="244"/>
      <c r="E32" s="245"/>
      <c r="F32" s="246"/>
      <c r="G32" s="112"/>
      <c r="H32" s="14"/>
    </row>
    <row r="33" spans="2:9" ht="18" x14ac:dyDescent="0.3">
      <c r="B33" s="239" t="s">
        <v>96</v>
      </c>
      <c r="C33" s="240" t="s">
        <v>121</v>
      </c>
      <c r="D33" s="125" t="s">
        <v>6</v>
      </c>
      <c r="E33" s="125">
        <v>1</v>
      </c>
      <c r="F33" s="241">
        <v>14000</v>
      </c>
      <c r="G33" s="242">
        <f>SUM(E33*F33)</f>
        <v>14000</v>
      </c>
      <c r="H33" s="40"/>
    </row>
    <row r="34" spans="2:9" ht="18" x14ac:dyDescent="0.3">
      <c r="B34" s="126" t="s">
        <v>97</v>
      </c>
      <c r="C34" s="127" t="s">
        <v>103</v>
      </c>
      <c r="D34" s="122" t="s">
        <v>104</v>
      </c>
      <c r="E34" s="123">
        <v>300</v>
      </c>
      <c r="F34" s="124">
        <v>135</v>
      </c>
      <c r="G34" s="237">
        <f t="shared" ref="G34:G38" si="7">F34*E34</f>
        <v>40500</v>
      </c>
      <c r="H34" s="40"/>
    </row>
    <row r="35" spans="2:9" ht="36" x14ac:dyDescent="0.3">
      <c r="B35" s="128" t="s">
        <v>105</v>
      </c>
      <c r="C35" s="129" t="s">
        <v>106</v>
      </c>
      <c r="D35" s="71" t="s">
        <v>14</v>
      </c>
      <c r="E35" s="72">
        <v>6</v>
      </c>
      <c r="F35" s="73">
        <v>1900</v>
      </c>
      <c r="G35" s="114">
        <f t="shared" si="7"/>
        <v>11400</v>
      </c>
      <c r="H35" s="40"/>
    </row>
    <row r="36" spans="2:9" ht="18" x14ac:dyDescent="0.3">
      <c r="B36" s="126" t="s">
        <v>98</v>
      </c>
      <c r="C36" s="130" t="s">
        <v>107</v>
      </c>
      <c r="D36" s="52" t="s">
        <v>14</v>
      </c>
      <c r="E36" s="125">
        <v>2</v>
      </c>
      <c r="F36" s="121">
        <v>1785</v>
      </c>
      <c r="G36" s="238">
        <f t="shared" si="7"/>
        <v>3570</v>
      </c>
      <c r="H36" s="40"/>
    </row>
    <row r="37" spans="2:9" ht="18" x14ac:dyDescent="0.3">
      <c r="B37" s="126" t="s">
        <v>99</v>
      </c>
      <c r="C37" s="131" t="s">
        <v>108</v>
      </c>
      <c r="D37" s="43" t="s">
        <v>104</v>
      </c>
      <c r="E37" s="69">
        <v>2</v>
      </c>
      <c r="F37" s="70">
        <v>850</v>
      </c>
      <c r="G37" s="112">
        <f t="shared" si="7"/>
        <v>1700</v>
      </c>
      <c r="H37" s="40"/>
    </row>
    <row r="38" spans="2:9" ht="18" x14ac:dyDescent="0.3">
      <c r="B38" s="126" t="s">
        <v>109</v>
      </c>
      <c r="C38" s="132" t="s">
        <v>122</v>
      </c>
      <c r="D38" s="43" t="s">
        <v>14</v>
      </c>
      <c r="E38" s="69">
        <v>2</v>
      </c>
      <c r="F38" s="70">
        <v>1200</v>
      </c>
      <c r="G38" s="112">
        <f t="shared" si="7"/>
        <v>2400</v>
      </c>
      <c r="H38" s="40"/>
    </row>
    <row r="39" spans="2:9" ht="49.2" customHeight="1" x14ac:dyDescent="0.3">
      <c r="B39" s="68" t="s">
        <v>96</v>
      </c>
      <c r="C39" s="247" t="s">
        <v>28</v>
      </c>
      <c r="D39" s="248" t="s">
        <v>27</v>
      </c>
      <c r="E39" s="249">
        <v>16</v>
      </c>
      <c r="F39" s="250">
        <v>1350</v>
      </c>
      <c r="G39" s="251">
        <f t="shared" si="4"/>
        <v>21600</v>
      </c>
    </row>
    <row r="40" spans="2:9" ht="24" customHeight="1" x14ac:dyDescent="0.3">
      <c r="B40" s="113" t="s">
        <v>97</v>
      </c>
      <c r="C40" s="252" t="s">
        <v>120</v>
      </c>
      <c r="D40" s="71" t="s">
        <v>14</v>
      </c>
      <c r="E40" s="72">
        <v>1</v>
      </c>
      <c r="F40" s="73">
        <v>14000</v>
      </c>
      <c r="G40" s="114">
        <f t="shared" ref="G40" si="8">F40*E40</f>
        <v>14000</v>
      </c>
      <c r="H40" s="36"/>
    </row>
    <row r="41" spans="2:9" ht="36.6" customHeight="1" thickBot="1" x14ac:dyDescent="0.35">
      <c r="B41" s="255" t="s">
        <v>99</v>
      </c>
      <c r="C41" s="256" t="s">
        <v>95</v>
      </c>
      <c r="D41" s="257" t="s">
        <v>14</v>
      </c>
      <c r="E41" s="258">
        <v>6</v>
      </c>
      <c r="F41" s="259">
        <v>90</v>
      </c>
      <c r="G41" s="260">
        <f t="shared" ref="G41" si="9">F41*E41</f>
        <v>540</v>
      </c>
      <c r="H41" s="36"/>
    </row>
    <row r="42" spans="2:9" ht="23.4" customHeight="1" thickBot="1" x14ac:dyDescent="0.35">
      <c r="B42" s="262" t="s">
        <v>15</v>
      </c>
      <c r="C42" s="263"/>
      <c r="D42" s="263"/>
      <c r="E42" s="263"/>
      <c r="F42" s="264"/>
      <c r="G42" s="261">
        <f>SUM(G12:G41)</f>
        <v>493110</v>
      </c>
      <c r="H42" t="s">
        <v>83</v>
      </c>
    </row>
    <row r="43" spans="2:9" ht="21.6" customHeight="1" thickBot="1" x14ac:dyDescent="0.35">
      <c r="B43" s="133" t="s">
        <v>16</v>
      </c>
      <c r="C43" s="134"/>
      <c r="D43" s="134"/>
      <c r="E43" s="134"/>
      <c r="F43" s="135"/>
      <c r="G43" s="35">
        <f>G42*18%</f>
        <v>88759.8</v>
      </c>
    </row>
    <row r="44" spans="2:9" ht="21.6" customHeight="1" thickBot="1" x14ac:dyDescent="0.35">
      <c r="B44" s="136" t="s">
        <v>17</v>
      </c>
      <c r="C44" s="137"/>
      <c r="D44" s="137"/>
      <c r="E44" s="137"/>
      <c r="F44" s="138"/>
      <c r="G44" s="35">
        <f>SUM(G42:G43)</f>
        <v>581869.80000000005</v>
      </c>
      <c r="I44" s="37"/>
    </row>
    <row r="45" spans="2:9" ht="15.6" x14ac:dyDescent="0.3">
      <c r="B45" s="19"/>
      <c r="C45" s="19"/>
      <c r="D45" s="19"/>
      <c r="E45" s="20"/>
      <c r="F45" s="21"/>
      <c r="G45" s="22"/>
    </row>
  </sheetData>
  <mergeCells count="14">
    <mergeCell ref="B2:G2"/>
    <mergeCell ref="B1:G1"/>
    <mergeCell ref="B3:G3"/>
    <mergeCell ref="B4:G4"/>
    <mergeCell ref="B5:B6"/>
    <mergeCell ref="F5:F6"/>
    <mergeCell ref="G5:G6"/>
    <mergeCell ref="D5:E6"/>
    <mergeCell ref="B42:F42"/>
    <mergeCell ref="B43:F43"/>
    <mergeCell ref="B44:F44"/>
    <mergeCell ref="B7:G7"/>
    <mergeCell ref="B8:G8"/>
    <mergeCell ref="B9:G9"/>
  </mergeCells>
  <printOptions horizontalCentered="1" verticalCentered="1"/>
  <pageMargins left="0" right="0" top="0" bottom="0" header="0" footer="0"/>
  <pageSetup paperSize="9" scale="66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A89F19-425A-4A98-AD73-4E9638DF1BF6}">
  <dimension ref="B1:G22"/>
  <sheetViews>
    <sheetView showGridLines="0" zoomScale="130" zoomScaleNormal="130" workbookViewId="0">
      <selection activeCell="B8" sqref="B8:G8"/>
    </sheetView>
  </sheetViews>
  <sheetFormatPr defaultColWidth="9.21875" defaultRowHeight="14.4" x14ac:dyDescent="0.3"/>
  <cols>
    <col min="1" max="1" width="3.21875" customWidth="1"/>
    <col min="2" max="2" width="10.21875" customWidth="1"/>
    <col min="3" max="3" width="78.21875" customWidth="1"/>
    <col min="4" max="4" width="6.44140625" customWidth="1"/>
    <col min="5" max="5" width="9" style="2" customWidth="1"/>
    <col min="6" max="6" width="14.5546875" style="3" bestFit="1" customWidth="1"/>
    <col min="7" max="7" width="14.77734375" style="4" bestFit="1" customWidth="1"/>
    <col min="9" max="9" width="12.21875" bestFit="1" customWidth="1"/>
    <col min="11" max="11" width="9.77734375" bestFit="1" customWidth="1"/>
  </cols>
  <sheetData>
    <row r="1" spans="2:7" ht="24.6" x14ac:dyDescent="0.4">
      <c r="B1" s="151" t="s">
        <v>64</v>
      </c>
      <c r="C1" s="152"/>
      <c r="D1" s="152"/>
      <c r="E1" s="152"/>
      <c r="F1" s="152"/>
      <c r="G1" s="153"/>
    </row>
    <row r="2" spans="2:7" ht="27" x14ac:dyDescent="0.3">
      <c r="B2" s="148" t="s">
        <v>65</v>
      </c>
      <c r="C2" s="149"/>
      <c r="D2" s="149"/>
      <c r="E2" s="149"/>
      <c r="F2" s="149"/>
      <c r="G2" s="150"/>
    </row>
    <row r="3" spans="2:7" x14ac:dyDescent="0.3">
      <c r="B3" s="154" t="s">
        <v>46</v>
      </c>
      <c r="C3" s="155"/>
      <c r="D3" s="155"/>
      <c r="E3" s="155"/>
      <c r="F3" s="155"/>
      <c r="G3" s="156"/>
    </row>
    <row r="4" spans="2:7" ht="15" thickBot="1" x14ac:dyDescent="0.35">
      <c r="B4" s="157" t="s">
        <v>66</v>
      </c>
      <c r="C4" s="158"/>
      <c r="D4" s="158"/>
      <c r="E4" s="158"/>
      <c r="F4" s="158"/>
      <c r="G4" s="159"/>
    </row>
    <row r="5" spans="2:7" ht="18.75" customHeight="1" x14ac:dyDescent="0.3">
      <c r="B5" s="160"/>
      <c r="C5" s="7" t="s">
        <v>32</v>
      </c>
      <c r="D5" s="166" t="s">
        <v>33</v>
      </c>
      <c r="E5" s="167"/>
      <c r="F5" s="162">
        <v>46085</v>
      </c>
      <c r="G5" s="164"/>
    </row>
    <row r="6" spans="2:7" ht="19.5" customHeight="1" thickBot="1" x14ac:dyDescent="0.35">
      <c r="B6" s="161"/>
      <c r="C6" s="8" t="str">
        <f>HS!C6</f>
        <v>Bandhan Bank Ltd  (Vashi, Navi Mumbai)</v>
      </c>
      <c r="D6" s="168"/>
      <c r="E6" s="169"/>
      <c r="F6" s="163"/>
      <c r="G6" s="165"/>
    </row>
    <row r="7" spans="2:7" ht="50.25" customHeight="1" thickBot="1" x14ac:dyDescent="0.35">
      <c r="B7" s="139" t="str">
        <f>HS!B7</f>
        <v>Site Address: - Palm Beach Galleria, Ground Floor, Shop No.-12, Sector-19D, Palm Beach Road, Vashi, Navi Mumbai, Maharashtra - 400703</v>
      </c>
      <c r="C7" s="140"/>
      <c r="D7" s="140"/>
      <c r="E7" s="140"/>
      <c r="F7" s="140"/>
      <c r="G7" s="141"/>
    </row>
    <row r="8" spans="2:7" ht="18.600000000000001" thickBot="1" x14ac:dyDescent="0.35">
      <c r="B8" s="203" t="s">
        <v>36</v>
      </c>
      <c r="C8" s="204"/>
      <c r="D8" s="204"/>
      <c r="E8" s="204"/>
      <c r="F8" s="204"/>
      <c r="G8" s="205"/>
    </row>
    <row r="9" spans="2:7" ht="15.6" x14ac:dyDescent="0.3">
      <c r="B9" s="32">
        <v>1</v>
      </c>
      <c r="C9" s="206" t="s">
        <v>53</v>
      </c>
      <c r="D9" s="207"/>
      <c r="E9" s="207"/>
      <c r="F9" s="207"/>
      <c r="G9" s="208"/>
    </row>
    <row r="10" spans="2:7" ht="15.6" x14ac:dyDescent="0.3">
      <c r="B10" s="209">
        <v>2</v>
      </c>
      <c r="C10" s="210" t="s">
        <v>54</v>
      </c>
      <c r="D10" s="210"/>
      <c r="E10" s="210"/>
      <c r="F10" s="210"/>
      <c r="G10" s="211"/>
    </row>
    <row r="11" spans="2:7" ht="15.6" x14ac:dyDescent="0.3">
      <c r="B11" s="209"/>
      <c r="C11" s="210" t="s">
        <v>55</v>
      </c>
      <c r="D11" s="210"/>
      <c r="E11" s="210"/>
      <c r="F11" s="210"/>
      <c r="G11" s="211"/>
    </row>
    <row r="12" spans="2:7" ht="15.6" x14ac:dyDescent="0.3">
      <c r="B12" s="209"/>
      <c r="C12" s="210" t="s">
        <v>56</v>
      </c>
      <c r="D12" s="210"/>
      <c r="E12" s="210"/>
      <c r="F12" s="210"/>
      <c r="G12" s="211"/>
    </row>
    <row r="13" spans="2:7" ht="15.6" x14ac:dyDescent="0.3">
      <c r="B13" s="209"/>
      <c r="C13" s="210" t="s">
        <v>57</v>
      </c>
      <c r="D13" s="210"/>
      <c r="E13" s="210"/>
      <c r="F13" s="210"/>
      <c r="G13" s="211"/>
    </row>
    <row r="14" spans="2:7" ht="15.6" x14ac:dyDescent="0.3">
      <c r="B14" s="209"/>
      <c r="C14" s="216" t="s">
        <v>37</v>
      </c>
      <c r="D14" s="217"/>
      <c r="E14" s="217"/>
      <c r="F14" s="217"/>
      <c r="G14" s="218"/>
    </row>
    <row r="15" spans="2:7" ht="15.6" x14ac:dyDescent="0.3">
      <c r="B15" s="15">
        <v>3</v>
      </c>
      <c r="C15" s="219" t="s">
        <v>38</v>
      </c>
      <c r="D15" s="219"/>
      <c r="E15" s="219"/>
      <c r="F15" s="219"/>
      <c r="G15" s="220"/>
    </row>
    <row r="16" spans="2:7" ht="15.6" x14ac:dyDescent="0.3">
      <c r="B16" s="15">
        <v>4</v>
      </c>
      <c r="C16" s="219" t="s">
        <v>39</v>
      </c>
      <c r="D16" s="219"/>
      <c r="E16" s="219"/>
      <c r="F16" s="219"/>
      <c r="G16" s="220"/>
    </row>
    <row r="17" spans="2:7" ht="32.25" customHeight="1" x14ac:dyDescent="0.3">
      <c r="B17" s="15">
        <v>5</v>
      </c>
      <c r="C17" s="219" t="s">
        <v>40</v>
      </c>
      <c r="D17" s="219"/>
      <c r="E17" s="219"/>
      <c r="F17" s="219"/>
      <c r="G17" s="220"/>
    </row>
    <row r="18" spans="2:7" ht="15.6" x14ac:dyDescent="0.3">
      <c r="B18" s="15">
        <v>6</v>
      </c>
      <c r="C18" s="212" t="s">
        <v>41</v>
      </c>
      <c r="D18" s="212"/>
      <c r="E18" s="212"/>
      <c r="F18" s="212"/>
      <c r="G18" s="213"/>
    </row>
    <row r="19" spans="2:7" ht="15.6" x14ac:dyDescent="0.3">
      <c r="B19" s="15">
        <v>7</v>
      </c>
      <c r="C19" s="212" t="s">
        <v>42</v>
      </c>
      <c r="D19" s="212"/>
      <c r="E19" s="212"/>
      <c r="F19" s="212"/>
      <c r="G19" s="213"/>
    </row>
    <row r="20" spans="2:7" ht="15.6" x14ac:dyDescent="0.3">
      <c r="B20" s="15">
        <v>8</v>
      </c>
      <c r="C20" s="212" t="s">
        <v>43</v>
      </c>
      <c r="D20" s="212"/>
      <c r="E20" s="212"/>
      <c r="F20" s="212"/>
      <c r="G20" s="213"/>
    </row>
    <row r="21" spans="2:7" ht="15.6" x14ac:dyDescent="0.3">
      <c r="B21" s="15">
        <v>9</v>
      </c>
      <c r="C21" s="212" t="s">
        <v>44</v>
      </c>
      <c r="D21" s="212"/>
      <c r="E21" s="212"/>
      <c r="F21" s="212"/>
      <c r="G21" s="213"/>
    </row>
    <row r="22" spans="2:7" ht="16.2" thickBot="1" x14ac:dyDescent="0.35">
      <c r="B22" s="33">
        <v>10</v>
      </c>
      <c r="C22" s="214" t="s">
        <v>47</v>
      </c>
      <c r="D22" s="214"/>
      <c r="E22" s="214"/>
      <c r="F22" s="214"/>
      <c r="G22" s="215"/>
    </row>
  </sheetData>
  <mergeCells count="25">
    <mergeCell ref="C20:G20"/>
    <mergeCell ref="C21:G21"/>
    <mergeCell ref="C22:G22"/>
    <mergeCell ref="C14:G14"/>
    <mergeCell ref="C15:G15"/>
    <mergeCell ref="C16:G16"/>
    <mergeCell ref="C17:G17"/>
    <mergeCell ref="C18:G18"/>
    <mergeCell ref="C19:G19"/>
    <mergeCell ref="B7:G7"/>
    <mergeCell ref="B8:G8"/>
    <mergeCell ref="C9:G9"/>
    <mergeCell ref="B10:B14"/>
    <mergeCell ref="C10:G10"/>
    <mergeCell ref="C11:G11"/>
    <mergeCell ref="C12:G12"/>
    <mergeCell ref="C13:G13"/>
    <mergeCell ref="B1:G1"/>
    <mergeCell ref="B3:G3"/>
    <mergeCell ref="B4:G4"/>
    <mergeCell ref="B5:B6"/>
    <mergeCell ref="F5:F6"/>
    <mergeCell ref="G5:G6"/>
    <mergeCell ref="D5:E6"/>
    <mergeCell ref="B2:G2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1E10A9-8E42-4FEA-991B-A8711F414E25}">
  <dimension ref="A1:G10"/>
  <sheetViews>
    <sheetView showGridLines="0" workbookViewId="0">
      <selection activeCell="B13" sqref="B13"/>
    </sheetView>
  </sheetViews>
  <sheetFormatPr defaultRowHeight="14.4" x14ac:dyDescent="0.3"/>
  <cols>
    <col min="2" max="2" width="46.5546875" customWidth="1"/>
    <col min="7" max="7" width="73.44140625" customWidth="1"/>
  </cols>
  <sheetData>
    <row r="1" spans="1:7" ht="24" thickBot="1" x14ac:dyDescent="0.35">
      <c r="A1" s="221" t="s">
        <v>67</v>
      </c>
      <c r="B1" s="222"/>
      <c r="C1" s="222"/>
      <c r="D1" s="222"/>
      <c r="E1" s="222"/>
      <c r="F1" s="222"/>
      <c r="G1" s="223"/>
    </row>
    <row r="2" spans="1:7" ht="24" thickBot="1" x14ac:dyDescent="0.35">
      <c r="A2" s="230" t="s">
        <v>79</v>
      </c>
      <c r="B2" s="231"/>
      <c r="C2" s="226" t="s">
        <v>68</v>
      </c>
      <c r="D2" s="227"/>
      <c r="E2" s="227"/>
      <c r="F2" s="227"/>
      <c r="G2" s="228"/>
    </row>
    <row r="3" spans="1:7" ht="24.6" thickTop="1" thickBot="1" x14ac:dyDescent="0.35">
      <c r="A3" s="230" t="s">
        <v>80</v>
      </c>
      <c r="B3" s="231"/>
      <c r="C3" s="226" t="s">
        <v>69</v>
      </c>
      <c r="D3" s="227"/>
      <c r="E3" s="227"/>
      <c r="F3" s="227"/>
      <c r="G3" s="228"/>
    </row>
    <row r="4" spans="1:7" ht="24.6" thickTop="1" thickBot="1" x14ac:dyDescent="0.35">
      <c r="A4" s="230" t="s">
        <v>81</v>
      </c>
      <c r="B4" s="231"/>
      <c r="C4" s="226" t="s">
        <v>70</v>
      </c>
      <c r="D4" s="227"/>
      <c r="E4" s="227"/>
      <c r="F4" s="227"/>
      <c r="G4" s="228"/>
    </row>
    <row r="5" spans="1:7" ht="24.6" thickTop="1" thickBot="1" x14ac:dyDescent="0.35">
      <c r="A5" s="224" t="s">
        <v>71</v>
      </c>
      <c r="B5" s="225"/>
      <c r="C5" s="226" t="s">
        <v>90</v>
      </c>
      <c r="D5" s="227"/>
      <c r="E5" s="227"/>
      <c r="F5" s="227"/>
      <c r="G5" s="228"/>
    </row>
    <row r="6" spans="1:7" ht="24.6" thickTop="1" thickBot="1" x14ac:dyDescent="0.35">
      <c r="A6" s="224" t="s">
        <v>72</v>
      </c>
      <c r="B6" s="225"/>
      <c r="C6" s="226">
        <v>9137940454</v>
      </c>
      <c r="D6" s="227"/>
      <c r="E6" s="227"/>
      <c r="F6" s="227"/>
      <c r="G6" s="228"/>
    </row>
    <row r="7" spans="1:7" ht="24.6" thickTop="1" thickBot="1" x14ac:dyDescent="0.35">
      <c r="A7" s="224" t="s">
        <v>73</v>
      </c>
      <c r="B7" s="225"/>
      <c r="C7" s="226" t="s">
        <v>74</v>
      </c>
      <c r="D7" s="227"/>
      <c r="E7" s="227"/>
      <c r="F7" s="227"/>
      <c r="G7" s="228"/>
    </row>
    <row r="8" spans="1:7" ht="24.6" thickTop="1" thickBot="1" x14ac:dyDescent="0.35">
      <c r="A8" s="224" t="s">
        <v>75</v>
      </c>
      <c r="B8" s="225"/>
      <c r="C8" s="226">
        <v>9820580008</v>
      </c>
      <c r="D8" s="227"/>
      <c r="E8" s="227"/>
      <c r="F8" s="227"/>
      <c r="G8" s="228"/>
    </row>
    <row r="9" spans="1:7" ht="24.6" thickTop="1" thickBot="1" x14ac:dyDescent="0.35">
      <c r="A9" s="224" t="s">
        <v>76</v>
      </c>
      <c r="B9" s="225"/>
      <c r="C9" s="229" t="s">
        <v>91</v>
      </c>
      <c r="D9" s="227"/>
      <c r="E9" s="227"/>
      <c r="F9" s="227"/>
      <c r="G9" s="228"/>
    </row>
    <row r="10" spans="1:7" ht="54" customHeight="1" thickTop="1" thickBot="1" x14ac:dyDescent="0.35">
      <c r="A10" s="232" t="s">
        <v>77</v>
      </c>
      <c r="B10" s="233"/>
      <c r="C10" s="234" t="s">
        <v>78</v>
      </c>
      <c r="D10" s="235"/>
      <c r="E10" s="235"/>
      <c r="F10" s="235"/>
      <c r="G10" s="236"/>
    </row>
  </sheetData>
  <mergeCells count="19">
    <mergeCell ref="A10:B10"/>
    <mergeCell ref="C10:G10"/>
    <mergeCell ref="A5:B5"/>
    <mergeCell ref="C5:G5"/>
    <mergeCell ref="A6:B6"/>
    <mergeCell ref="C6:G6"/>
    <mergeCell ref="A7:B7"/>
    <mergeCell ref="C7:G7"/>
    <mergeCell ref="A1:G1"/>
    <mergeCell ref="A8:B8"/>
    <mergeCell ref="C8:G8"/>
    <mergeCell ref="A9:B9"/>
    <mergeCell ref="C9:G9"/>
    <mergeCell ref="A2:B2"/>
    <mergeCell ref="C2:G2"/>
    <mergeCell ref="A3:B3"/>
    <mergeCell ref="C3:G3"/>
    <mergeCell ref="A4:B4"/>
    <mergeCell ref="C4:G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Summary</vt:lpstr>
      <vt:lpstr>HS</vt:lpstr>
      <vt:lpstr>LS</vt:lpstr>
      <vt:lpstr>TERMS AND CONDITIONS</vt:lpstr>
      <vt:lpstr>Vendor Details</vt:lpstr>
      <vt:lpstr>HS!Print_Area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2026-03-19T10:58:20Z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LPManualFileClassification">
    <vt:lpwstr>{1A067545-A4E2-4FA1-8094-0D7902669705}</vt:lpwstr>
  </property>
  <property fmtid="{D5CDD505-2E9C-101B-9397-08002B2CF9AE}" pid="3" name="DLPManualFileClassificationLastModifiedBy">
    <vt:lpwstr>BSLI\BG268067</vt:lpwstr>
  </property>
  <property fmtid="{D5CDD505-2E9C-101B-9397-08002B2CF9AE}" pid="4" name="DLPManualFileClassificationLastModificationDate">
    <vt:lpwstr>1668497588</vt:lpwstr>
  </property>
  <property fmtid="{D5CDD505-2E9C-101B-9397-08002B2CF9AE}" pid="5" name="DLPManualFileClassificationVersion">
    <vt:lpwstr>11.6.401.28</vt:lpwstr>
  </property>
</Properties>
</file>