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2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HS!$A$1:$H$26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41" i="2" l="1"/>
  <c r="G37" i="2" l="1"/>
  <c r="G18" i="2" l="1"/>
  <c r="G17" i="2"/>
  <c r="G32" i="2"/>
  <c r="G33" i="2"/>
  <c r="G34" i="2"/>
  <c r="G35" i="2"/>
  <c r="G36" i="2"/>
  <c r="G38" i="2"/>
  <c r="G39" i="2"/>
  <c r="G40" i="2"/>
  <c r="G42" i="2"/>
  <c r="G43" i="2"/>
  <c r="G44" i="2"/>
  <c r="G45" i="2"/>
  <c r="G46" i="2"/>
  <c r="G47" i="2"/>
  <c r="G48" i="2"/>
  <c r="G49" i="2"/>
  <c r="G15" i="2"/>
  <c r="G16" i="2"/>
  <c r="G19" i="2"/>
  <c r="G20" i="2"/>
  <c r="G21" i="2"/>
  <c r="G22" i="2"/>
  <c r="G28" i="2" l="1"/>
  <c r="G25" i="2"/>
  <c r="G15" i="1" l="1"/>
  <c r="G14" i="2" l="1"/>
  <c r="G31" i="2" l="1"/>
  <c r="G29" i="2"/>
  <c r="G27" i="2"/>
  <c r="G24" i="2"/>
  <c r="G12" i="2"/>
  <c r="G50" i="2" l="1"/>
  <c r="C13" i="3" s="1"/>
  <c r="G51" i="2" l="1"/>
  <c r="G52" i="2" s="1"/>
  <c r="D13" i="3"/>
  <c r="E13" i="3" s="1"/>
  <c r="G13" i="1" l="1"/>
  <c r="G23" i="1" s="1"/>
  <c r="C11" i="3" l="1"/>
  <c r="D11" i="3" l="1"/>
  <c r="D14" i="3" s="1"/>
  <c r="C14" i="3"/>
  <c r="G24" i="1"/>
  <c r="G25" i="1" s="1"/>
  <c r="E11" i="3" l="1"/>
  <c r="E14" i="3" s="1"/>
</calcChain>
</file>

<file path=xl/sharedStrings.xml><?xml version="1.0" encoding="utf-8"?>
<sst xmlns="http://schemas.openxmlformats.org/spreadsheetml/2006/main" count="239" uniqueCount="141">
  <si>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</si>
  <si>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</si>
  <si>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</si>
  <si>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</si>
  <si>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</si>
  <si>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</si>
  <si>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</si>
  <si>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</si>
  <si>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</si>
  <si>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</si>
  <si>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</si>
  <si>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</si>
  <si>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</si>
  <si>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</si>
  <si>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</si>
  <si>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</si>
  <si>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</si>
  <si>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</si>
  <si>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</si>
  <si>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</si>
  <si>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</si>
  <si>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</si>
  <si>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</si>
  <si>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</si>
  <si>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</si>
  <si>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</si>
  <si>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</si>
  <si>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</si>
  <si>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</si>
  <si>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</si>
  <si>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</si>
  <si>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</si>
  <si>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H</t>
  </si>
  <si>
    <t>Kg's</t>
  </si>
  <si>
    <t>I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</si>
  <si>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</si>
  <si>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</si>
  <si>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</si>
  <si>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</si>
  <si>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</si>
  <si>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</si>
  <si>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</si>
  <si>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J</t>
  </si>
  <si>
    <t>Supply &amp; Labour charges towards PVC Drain Piping 32mm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</si>
  <si>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</si>
  <si>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</si>
  <si>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</si>
  <si>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</si>
  <si>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</si>
  <si>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</si>
  <si>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</si>
  <si>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</si>
  <si>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</si>
  <si>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</si>
  <si>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</si>
  <si>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</si>
  <si>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Supply &amp; Labour charges towards PVC Drain Piping 40mm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</si>
  <si>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</si>
  <si>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</si>
  <si>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</si>
  <si>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</si>
  <si>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</si>
  <si>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</si>
  <si>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</si>
  <si>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Supply &amp; Labour towards Power Cable betweem IDU to ODU 3 Core 1.5 Sqmm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</si>
  <si>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</si>
  <si>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</si>
  <si>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</si>
  <si>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</si>
  <si>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</si>
  <si>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</t>
  </si>
  <si>
    <t>LOW SIDE</t>
  </si>
  <si>
    <t>TOTAL HIGH SIDE</t>
  </si>
  <si>
    <t>TOTAL LOW SIDE</t>
  </si>
  <si>
    <t>TOTAL HIGH SIDE + LOW SIDE</t>
  </si>
  <si>
    <t>ICICI BANK LTD</t>
  </si>
  <si>
    <t>AEON AIRCONDITIONING SOLUTIONS</t>
  </si>
  <si>
    <t>Complete Airconditioning solutions.</t>
  </si>
  <si>
    <t>Supply of Daikin Make VRV Hi Wall AC Indoor Unit 1.08 TR - FXAQ32ARVE6</t>
  </si>
  <si>
    <t>Supply &amp; Labour Charges towards Copper Piping with Nitrile Insulation for Non VRV Units</t>
  </si>
  <si>
    <t>Lifting Shifting VRV ODU &amp; IDU on all floors</t>
  </si>
  <si>
    <t>We have not consider Linear Grill and Collar Damper in Quotation</t>
  </si>
  <si>
    <t>L</t>
  </si>
  <si>
    <t>M</t>
  </si>
  <si>
    <t>N</t>
  </si>
  <si>
    <t>Rutu Park, Thane - 4000601, Maharashtra. Email: services@aeonacsolutions.com / projects@aeonacsolutions.com  Mob. No. - 9322334106 / 9322334108</t>
  </si>
  <si>
    <t>Timer with Relay</t>
  </si>
  <si>
    <t>Supply &amp; Labour towards Communication Cable betweem IDU to ODU 2 Core 1.0 Sqmm with conduits for VRV Units</t>
  </si>
  <si>
    <t>Supply of Daikin Make VRV Hi Wall AC Indoor Unit 0.8 TR - FXAQ25ARVE6</t>
  </si>
  <si>
    <t>Site Address: - Unit no 1, Ground floor, Vasant Centria, Vasant Oasis, Borosil Plot, Makwana road, Marol Andheri east, Mumbai – 400059.</t>
  </si>
  <si>
    <t>Labour charges towards Installation of VRV Cassette AC Indoor Unit 1.6 TR</t>
  </si>
  <si>
    <t>Labour charges towards Installation of  Hi Wall AC Unit 1.5 TR (Non VRV)</t>
  </si>
  <si>
    <t>Labour charges towards Installation of Hi Wall AC Unit 1.0 TR (Non VRV)</t>
  </si>
  <si>
    <t>Supply of Daikin Make Hi Wall AC Unit 1.5 TR (Non VRV)</t>
  </si>
  <si>
    <t>Supply of Daikin Make Hi Wall AC Unit 1.0 TR (Non VRV)</t>
  </si>
  <si>
    <t>Indoor Drain Pump for Hi Wall</t>
  </si>
  <si>
    <t>Sqft</t>
  </si>
  <si>
    <t>Supply and Installation of fire rated Canvass Connection for Fresh Air Fan</t>
  </si>
  <si>
    <t>Supply and Installation and testing of Mild steel air Louvered with Bird Screen</t>
  </si>
  <si>
    <t>O</t>
  </si>
  <si>
    <t>P</t>
  </si>
  <si>
    <t>Q</t>
  </si>
  <si>
    <t>R</t>
  </si>
  <si>
    <t>Supply &amp; Installation of Rectangular Ducting for Fresh Air with clamp supports etc.</t>
  </si>
  <si>
    <t>Disc Valve  (Ø 100mm) 4 Inch</t>
  </si>
  <si>
    <t>S</t>
  </si>
  <si>
    <t>Supply &amp; Installation of Flexible Ducting Dia 100mm</t>
  </si>
  <si>
    <t xml:space="preserve">Scaffolding </t>
  </si>
  <si>
    <t>T</t>
  </si>
  <si>
    <t>Supply &amp; Labour towards Communication Cable betweem IDU to ODU 4 Core 1.5 Sqmm for Non VRV Units</t>
  </si>
  <si>
    <t>L type stand of Outdoor NON VRV unit</t>
  </si>
  <si>
    <t xml:space="preserve">Supply &amp; Installation charges towards Installation of Fresh Air Fan 350 CFM </t>
  </si>
  <si>
    <t>Supply of Daikin Make VRV Cassette AC Indoor Unit 1.6 TR - FXAQ25ARVE6</t>
  </si>
  <si>
    <t>Supply of Daikin Make VRV Cassette AC Indoor  Unit 1.08 TR -  FXFSQ32ARV16</t>
  </si>
  <si>
    <t>Supply of Daikin Make VRV Cassette AC Indoor Unit 0.8 TR - FXFSQ25ARV16</t>
  </si>
  <si>
    <t>Supply of Daikin Make 8 HP VRV Outdoor Unit Side Discharge -  RXMQ8ARV16</t>
  </si>
  <si>
    <t>Labour charges towards Installation of 8 HP VRV Outdoor Unit.</t>
  </si>
  <si>
    <t>Labour charges towards Installation of VRV  Cassettel AC Indoor Unit 1.08 TR</t>
  </si>
  <si>
    <t>Labour charges towards Installation of VRV  Cassette AC Indoor Unit 0.8 TR</t>
  </si>
  <si>
    <t>Labour charges towards Installation of VRV  Hi wall AC Indoor Unit 1.08 TR</t>
  </si>
  <si>
    <t>Labour charges towards Installation of VRV   Hi wall AC Indoor Unit 0.8 TR</t>
  </si>
  <si>
    <t>Labour charges towards Nitrogen Pressure Testing, vaccuming, gas charging and  Commissioning of 8 HP VRV ODU &amp; IDUs</t>
  </si>
  <si>
    <t xml:space="preserve">Supply of Aluminium  Foldable Ladder of Outdoor 8 HP VRV Unit </t>
  </si>
  <si>
    <t>Supply &amp; Installation of Rectangular Ducting for Toilet Exhast with clamp supports etc.</t>
  </si>
  <si>
    <t xml:space="preserve">Supply &amp; Installation of Linear Grill </t>
  </si>
  <si>
    <t>Sq. Ft</t>
  </si>
  <si>
    <t xml:space="preserve">Fabricated Cage Outdoor stand for 8HP VRV </t>
  </si>
  <si>
    <t>1</t>
  </si>
  <si>
    <t>2</t>
  </si>
  <si>
    <t>3</t>
  </si>
  <si>
    <t>4</t>
  </si>
  <si>
    <t>5</t>
  </si>
  <si>
    <t>6</t>
  </si>
  <si>
    <t>7</t>
  </si>
  <si>
    <t>8</t>
  </si>
  <si>
    <t>U</t>
  </si>
  <si>
    <t>V</t>
  </si>
  <si>
    <t>W</t>
  </si>
  <si>
    <t xml:space="preserve">GST 18% </t>
  </si>
  <si>
    <t>X</t>
  </si>
  <si>
    <t>21.07.2025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</si>
</sst>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3" borderId="3" xfId="3" applyFont="1" applyFill="1" applyBorder="1" applyAlignment="1">
      <alignment horizontal="center" vertical="center" wrapText="1"/>
    </xf>
    <xf numFmtId="0" fontId="15" fillId="0" borderId="0" xfId="0" applyFont="1"/>
    <xf numFmtId="164" fontId="15" fillId="0" borderId="0" xfId="0" applyNumberFormat="1" applyFont="1"/>
    <xf numFmtId="0" fontId="15" fillId="0" borderId="0" xfId="1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19" fillId="0" borderId="0" xfId="0" applyFont="1"/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166" fontId="7" fillId="5" borderId="31" xfId="0" applyNumberFormat="1" applyFont="1" applyFill="1" applyBorder="1" applyAlignment="1">
      <alignment horizontal="center"/>
    </xf>
    <xf numFmtId="0" fontId="10" fillId="5" borderId="29" xfId="0" applyFont="1" applyFill="1" applyBorder="1" applyAlignment="1">
      <alignment horizontal="center"/>
    </xf>
    <xf numFmtId="166" fontId="7" fillId="5" borderId="25" xfId="0" applyNumberFormat="1" applyFont="1" applyFill="1" applyBorder="1" applyAlignment="1">
      <alignment horizontal="center"/>
    </xf>
    <xf numFmtId="0" fontId="10" fillId="6" borderId="29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 vertical="center"/>
    </xf>
    <xf numFmtId="166" fontId="7" fillId="6" borderId="19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66" fontId="10" fillId="0" borderId="33" xfId="1" applyNumberFormat="1" applyFont="1" applyFill="1" applyBorder="1" applyAlignment="1">
      <alignment horizontal="right" vertical="center" wrapText="1"/>
    </xf>
    <xf numFmtId="166" fontId="10" fillId="0" borderId="19" xfId="1" applyNumberFormat="1" applyFont="1" applyFill="1" applyBorder="1" applyAlignment="1">
      <alignment horizontal="right" vertical="center" wrapText="1"/>
    </xf>
    <xf numFmtId="166" fontId="10" fillId="0" borderId="34" xfId="1" applyNumberFormat="1" applyFont="1" applyFill="1" applyBorder="1" applyAlignment="1">
      <alignment horizontal="right" vertical="center" wrapText="1"/>
    </xf>
    <xf numFmtId="166" fontId="10" fillId="0" borderId="19" xfId="1" applyNumberFormat="1" applyFont="1" applyFill="1" applyBorder="1" applyAlignment="1">
      <alignment vertical="center" wrapText="1"/>
    </xf>
    <xf numFmtId="166" fontId="10" fillId="0" borderId="34" xfId="1" applyNumberFormat="1" applyFont="1" applyFill="1" applyBorder="1" applyAlignment="1">
      <alignment vertical="center" wrapText="1"/>
    </xf>
    <xf numFmtId="166" fontId="0" fillId="0" borderId="0" xfId="0" applyNumberFormat="1"/>
    <xf numFmtId="166" fontId="19" fillId="0" borderId="0" xfId="0" applyNumberFormat="1" applyFont="1"/>
    <xf numFmtId="0" fontId="5" fillId="0" borderId="41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166" fontId="14" fillId="3" borderId="3" xfId="2" applyNumberFormat="1" applyFont="1" applyFill="1" applyBorder="1" applyAlignment="1">
      <alignment vertical="center"/>
    </xf>
    <xf numFmtId="0" fontId="16" fillId="3" borderId="38" xfId="0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 wrapText="1"/>
    </xf>
    <xf numFmtId="1" fontId="17" fillId="3" borderId="66" xfId="0" applyNumberFormat="1" applyFont="1" applyFill="1" applyBorder="1" applyAlignment="1">
      <alignment horizontal="center" vertical="center" wrapText="1"/>
    </xf>
    <xf numFmtId="166" fontId="17" fillId="3" borderId="67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7" fillId="3" borderId="16" xfId="0" applyFont="1" applyFill="1" applyBorder="1" applyAlignment="1">
      <alignment horizontal="center" vertical="center" wrapText="1"/>
    </xf>
    <xf numFmtId="1" fontId="14" fillId="3" borderId="3" xfId="3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top"/>
    </xf>
    <xf numFmtId="166" fontId="17" fillId="3" borderId="16" xfId="0" applyNumberFormat="1" applyFont="1" applyFill="1" applyBorder="1" applyAlignment="1">
      <alignment vertical="center"/>
    </xf>
    <xf numFmtId="0" fontId="17" fillId="3" borderId="36" xfId="0" applyFont="1" applyFill="1" applyBorder="1" applyAlignment="1">
      <alignment horizontal="center" vertical="center" wrapText="1"/>
    </xf>
    <xf numFmtId="166" fontId="17" fillId="3" borderId="48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" fontId="14" fillId="3" borderId="4" xfId="3" applyNumberFormat="1" applyFont="1" applyFill="1" applyBorder="1" applyAlignment="1">
      <alignment horizontal="center" vertical="center" wrapText="1"/>
    </xf>
    <xf numFmtId="166" fontId="14" fillId="3" borderId="4" xfId="2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17" fillId="3" borderId="4" xfId="3" applyFont="1" applyFill="1" applyBorder="1" applyAlignment="1">
      <alignment vertical="center"/>
    </xf>
    <xf numFmtId="0" fontId="15" fillId="3" borderId="14" xfId="0" applyFont="1" applyFill="1" applyBorder="1"/>
    <xf numFmtId="0" fontId="17" fillId="3" borderId="3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vertical="center"/>
    </xf>
    <xf numFmtId="0" fontId="15" fillId="3" borderId="3" xfId="0" applyFont="1" applyFill="1" applyBorder="1"/>
    <xf numFmtId="0" fontId="5" fillId="3" borderId="5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/>
    </xf>
    <xf numFmtId="2" fontId="14" fillId="3" borderId="26" xfId="0" applyNumberFormat="1" applyFont="1" applyFill="1" applyBorder="1" applyAlignment="1">
      <alignment horizontal="center" vertical="center" wrapText="1"/>
    </xf>
    <xf numFmtId="165" fontId="14" fillId="3" borderId="10" xfId="2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3" borderId="14" xfId="0" applyFont="1" applyFill="1" applyBorder="1" applyAlignment="1">
      <alignment horizontal="center" vertical="center"/>
    </xf>
    <xf numFmtId="166" fontId="17" fillId="3" borderId="17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/>
    </xf>
    <xf numFmtId="166" fontId="14" fillId="3" borderId="1" xfId="0" applyNumberFormat="1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vertical="center" wrapText="1"/>
    </xf>
    <xf numFmtId="166" fontId="17" fillId="3" borderId="39" xfId="0" applyNumberFormat="1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vertical="center" wrapText="1"/>
    </xf>
    <xf numFmtId="0" fontId="16" fillId="3" borderId="51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166" fontId="17" fillId="3" borderId="53" xfId="0" applyNumberFormat="1" applyFont="1" applyFill="1" applyBorder="1" applyAlignment="1">
      <alignment horizontal="right" vertical="center" wrapText="1"/>
    </xf>
    <xf numFmtId="166" fontId="17" fillId="3" borderId="15" xfId="0" applyNumberFormat="1" applyFont="1" applyFill="1" applyBorder="1" applyAlignment="1">
      <alignment horizontal="right" vertical="center" wrapText="1"/>
    </xf>
    <xf numFmtId="0" fontId="15" fillId="3" borderId="11" xfId="0" applyFont="1" applyFill="1" applyBorder="1" applyAlignment="1">
      <alignment horizontal="center" vertical="center"/>
    </xf>
    <xf numFmtId="166" fontId="14" fillId="3" borderId="3" xfId="2" applyNumberFormat="1" applyFont="1" applyFill="1" applyBorder="1" applyAlignment="1">
      <alignment vertical="center" wrapText="1"/>
    </xf>
    <xf numFmtId="166" fontId="14" fillId="3" borderId="12" xfId="1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166" fontId="5" fillId="3" borderId="12" xfId="0" applyNumberFormat="1" applyFont="1" applyFill="1" applyBorder="1" applyAlignment="1">
      <alignment vertical="center" wrapText="1"/>
    </xf>
    <xf numFmtId="166" fontId="17" fillId="3" borderId="35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top"/>
    </xf>
    <xf numFmtId="1" fontId="17" fillId="3" borderId="16" xfId="0" applyNumberFormat="1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/>
    </xf>
    <xf numFmtId="166" fontId="14" fillId="3" borderId="12" xfId="2" applyNumberFormat="1" applyFont="1" applyFill="1" applyBorder="1" applyAlignment="1">
      <alignment vertical="center"/>
    </xf>
    <xf numFmtId="0" fontId="18" fillId="3" borderId="3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top"/>
    </xf>
    <xf numFmtId="0" fontId="15" fillId="3" borderId="3" xfId="3" applyFont="1" applyFill="1" applyBorder="1" applyAlignment="1">
      <alignment vertical="center" wrapText="1"/>
    </xf>
    <xf numFmtId="0" fontId="14" fillId="3" borderId="69" xfId="3" applyFont="1" applyFill="1" applyBorder="1" applyAlignment="1">
      <alignment horizontal="center" vertical="center"/>
    </xf>
    <xf numFmtId="1" fontId="14" fillId="3" borderId="3" xfId="3" applyNumberFormat="1" applyFont="1" applyFill="1" applyBorder="1" applyAlignment="1">
      <alignment horizontal="center" vertical="center"/>
    </xf>
    <xf numFmtId="165" fontId="14" fillId="3" borderId="3" xfId="2" applyNumberFormat="1" applyFont="1" applyFill="1" applyBorder="1" applyAlignment="1">
      <alignment vertical="center"/>
    </xf>
    <xf numFmtId="1" fontId="14" fillId="3" borderId="68" xfId="3" applyNumberFormat="1" applyFont="1" applyFill="1" applyBorder="1" applyAlignment="1">
      <alignment horizontal="center" vertical="center" wrapText="1"/>
    </xf>
    <xf numFmtId="0" fontId="18" fillId="3" borderId="65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3" fillId="0" borderId="11" xfId="0" quotePrefix="1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5" fillId="3" borderId="69" xfId="0" applyFont="1" applyFill="1" applyBorder="1"/>
    <xf numFmtId="0" fontId="17" fillId="3" borderId="69" xfId="0" applyFont="1" applyFill="1" applyBorder="1" applyAlignment="1">
      <alignment horizontal="center" vertical="center" wrapText="1"/>
    </xf>
    <xf numFmtId="1" fontId="14" fillId="3" borderId="69" xfId="3" applyNumberFormat="1" applyFont="1" applyFill="1" applyBorder="1" applyAlignment="1">
      <alignment horizontal="center" vertical="center" wrapText="1"/>
    </xf>
    <xf numFmtId="166" fontId="14" fillId="3" borderId="69" xfId="2" applyNumberFormat="1" applyFont="1" applyFill="1" applyBorder="1" applyAlignment="1">
      <alignment vertical="center"/>
    </xf>
    <xf numFmtId="166" fontId="14" fillId="0" borderId="71" xfId="2" applyNumberFormat="1" applyFont="1" applyBorder="1" applyAlignment="1">
      <alignment vertical="center"/>
    </xf>
    <xf numFmtId="166" fontId="10" fillId="0" borderId="33" xfId="1" applyNumberFormat="1" applyFont="1" applyFill="1" applyBorder="1" applyAlignment="1">
      <alignment vertical="center" wrapText="1"/>
    </xf>
    <xf numFmtId="0" fontId="13" fillId="3" borderId="11" xfId="0" quotePrefix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7" fillId="2" borderId="4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14" fontId="4" fillId="2" borderId="43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40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0" borderId="49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4" fillId="0" borderId="57" xfId="0" applyFont="1" applyBorder="1" applyAlignment="1">
      <alignment horizontal="center" vertical="top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12" fillId="0" borderId="54" xfId="0" applyFont="1" applyBorder="1" applyAlignment="1">
      <alignment horizontal="left" vertical="center"/>
    </xf>
  </cellXfs>
  <cellStyles count="4">
    <cellStyle name="Comma" xfId="1" builtinId="3"/>
    <cellStyle name="Comma 2 2" xfId="2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117231</xdr:colOff>
      <xdr:row>0</xdr:row>
      <xdr:rowOff>124558</xdr:rowOff>
    </xdr:from>
    <xdr:to>
      <xdr:col>1</xdr:col>
      <xdr:colOff>1150327</xdr:colOff>
      <xdr:row>3</xdr:row>
      <xdr:rowOff>45102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E33D05D-D97F-4335-ADC5-EDA9F8AD540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231" y="124558"/>
          <a:ext cx="1861038" cy="85106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134938</xdr:colOff>
      <xdr:row>0</xdr:row>
      <xdr:rowOff>111125</xdr:rowOff>
    </xdr:from>
    <xdr:to>
      <xdr:col>2</xdr:col>
      <xdr:colOff>1440351</xdr:colOff>
      <xdr:row>3</xdr:row>
      <xdr:rowOff>25561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B3DE3D3-D050-4A4C-BBE3-DD566B09A34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8" y="111125"/>
          <a:ext cx="1861038" cy="78756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1514475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04775"/>
          <a:ext cx="1838325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87313</xdr:colOff>
      <xdr:row>0</xdr:row>
      <xdr:rowOff>127001</xdr:rowOff>
    </xdr:from>
    <xdr:to>
      <xdr:col>2</xdr:col>
      <xdr:colOff>920750</xdr:colOff>
      <xdr:row>3</xdr:row>
      <xdr:rowOff>23814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C574A6F-4C0F-4DD5-9EE0-C20A3B6A72E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3" y="127001"/>
          <a:ext cx="1508125" cy="7699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zoomScaleNormal="100" workbookViewId="0">
      <selection activeCell="E8" sqref="E8:E9"/>
    </sheetView>
  </sheetViews>
  <sheetFormatPr defaultColWidth="9.140625" defaultRowHeight="18.75" x14ac:dyDescent="0.3"/>
  <cols>
    <col min="1" max="1" width="12.42578125" style="25" bestFit="1" customWidth="1"/>
    <col min="2" max="2" width="77.28515625" style="25" bestFit="1" customWidth="1"/>
    <col min="3" max="3" width="23.5703125" style="25" bestFit="1" customWidth="1"/>
    <col min="4" max="4" width="17" style="25" bestFit="1" customWidth="1"/>
    <col min="5" max="5" width="35.5703125" style="25" bestFit="1" customWidth="1"/>
    <col min="6" max="16384" width="9.140625" style="25"/>
  </cols>
  <sheetData>
    <row r="1" spans="1:5" ht="26.25" x14ac:dyDescent="0.4">
      <c r="A1" s="125" t="s">
        <v>76</v>
      </c>
      <c r="B1" s="126"/>
      <c r="C1" s="126"/>
      <c r="D1" s="126"/>
      <c r="E1" s="127"/>
    </row>
    <row r="2" spans="1:5" ht="27.75" x14ac:dyDescent="0.5">
      <c r="A2" s="150" t="s">
        <v>77</v>
      </c>
      <c r="B2" s="151"/>
      <c r="C2" s="151"/>
      <c r="D2" s="151"/>
      <c r="E2" s="152"/>
    </row>
    <row r="3" spans="1:5" x14ac:dyDescent="0.3">
      <c r="A3" s="128" t="s">
        <v>57</v>
      </c>
      <c r="B3" s="129"/>
      <c r="C3" s="129"/>
      <c r="D3" s="129"/>
      <c r="E3" s="130"/>
    </row>
    <row r="4" spans="1:5" ht="19.5" thickBot="1" x14ac:dyDescent="0.35">
      <c r="A4" s="131" t="s">
        <v>85</v>
      </c>
      <c r="B4" s="132"/>
      <c r="C4" s="132"/>
      <c r="D4" s="132"/>
      <c r="E4" s="133"/>
    </row>
    <row r="5" spans="1:5" x14ac:dyDescent="0.3">
      <c r="A5" s="142"/>
      <c r="B5" s="7" t="s">
        <v>39</v>
      </c>
      <c r="C5" s="144"/>
      <c r="D5" s="146" t="s">
        <v>40</v>
      </c>
      <c r="E5" s="148" t="s">
        <v>140</v>
      </c>
    </row>
    <row r="6" spans="1:5" ht="19.5" thickBot="1" x14ac:dyDescent="0.35">
      <c r="A6" s="143"/>
      <c r="B6" s="8" t="s">
        <v>75</v>
      </c>
      <c r="C6" s="145"/>
      <c r="D6" s="147"/>
      <c r="E6" s="149"/>
    </row>
    <row r="7" spans="1:5" ht="27.95" customHeight="1" thickBot="1" x14ac:dyDescent="0.35">
      <c r="A7" s="119" t="s">
        <v>89</v>
      </c>
      <c r="B7" s="120"/>
      <c r="C7" s="120"/>
      <c r="D7" s="120"/>
      <c r="E7" s="121"/>
    </row>
    <row r="8" spans="1:5" x14ac:dyDescent="0.3">
      <c r="A8" s="134" t="s">
        <v>59</v>
      </c>
      <c r="B8" s="136" t="s">
        <v>60</v>
      </c>
      <c r="C8" s="138" t="s">
        <v>61</v>
      </c>
      <c r="D8" s="140" t="s">
        <v>62</v>
      </c>
      <c r="E8" s="140" t="s">
        <v>63</v>
      </c>
    </row>
    <row r="9" spans="1:5" ht="19.5" thickBot="1" x14ac:dyDescent="0.35">
      <c r="A9" s="135"/>
      <c r="B9" s="137"/>
      <c r="C9" s="139"/>
      <c r="D9" s="141"/>
      <c r="E9" s="141"/>
    </row>
    <row r="10" spans="1:5" ht="19.5" thickBot="1" x14ac:dyDescent="0.35">
      <c r="A10" s="122" t="s">
        <v>70</v>
      </c>
      <c r="B10" s="123"/>
      <c r="C10" s="123"/>
      <c r="D10" s="123"/>
      <c r="E10" s="124"/>
    </row>
    <row r="11" spans="1:5" ht="19.5" thickBot="1" x14ac:dyDescent="0.35">
      <c r="A11" s="26"/>
      <c r="B11" s="27" t="s">
        <v>72</v>
      </c>
      <c r="C11" s="28">
        <f>HS!G23</f>
        <v>812410</v>
      </c>
      <c r="D11" s="28">
        <f>C11*0.28</f>
        <v>227474.80000000002</v>
      </c>
      <c r="E11" s="28">
        <f>C11+D11</f>
        <v>1039884.8</v>
      </c>
    </row>
    <row r="12" spans="1:5" ht="19.5" thickBot="1" x14ac:dyDescent="0.35">
      <c r="A12" s="122" t="s">
        <v>71</v>
      </c>
      <c r="B12" s="123"/>
      <c r="C12" s="123"/>
      <c r="D12" s="123"/>
      <c r="E12" s="124"/>
    </row>
    <row r="13" spans="1:5" ht="19.5" thickBot="1" x14ac:dyDescent="0.35">
      <c r="A13" s="29"/>
      <c r="B13" s="27" t="s">
        <v>73</v>
      </c>
      <c r="C13" s="30">
        <f>LS!G50</f>
        <v>414000</v>
      </c>
      <c r="D13" s="30">
        <f>C13*0.18</f>
        <v>74520</v>
      </c>
      <c r="E13" s="30">
        <f>C13+D13</f>
        <v>488520</v>
      </c>
    </row>
    <row r="14" spans="1:5" ht="19.5" thickBot="1" x14ac:dyDescent="0.35">
      <c r="A14" s="31"/>
      <c r="B14" s="32" t="s">
        <v>74</v>
      </c>
      <c r="C14" s="33">
        <f>C13+C11</f>
        <v>1226410</v>
      </c>
      <c r="D14" s="33">
        <f>D13+D11</f>
        <v>301994.80000000005</v>
      </c>
      <c r="E14" s="33">
        <f>E13+E11</f>
        <v>1528404.8</v>
      </c>
    </row>
    <row r="16" spans="1:5" x14ac:dyDescent="0.3">
      <c r="E16" s="42"/>
    </row>
  </sheetData>
  <mergeCells count="16">
    <mergeCell ref="A7:E7"/>
    <mergeCell ref="A12:E12"/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  <mergeCell ref="E5:E6"/>
    <mergeCell ref="A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showGridLines="0" zoomScale="92" zoomScaleNormal="92" workbookViewId="0">
      <selection activeCell="B19" sqref="B19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06.85546875" customWidth="1"/>
    <col min="4" max="4" width="6.42578125" customWidth="1"/>
    <col min="5" max="5" width="9" style="2" customWidth="1"/>
    <col min="6" max="6" width="14.140625" style="3" bestFit="1" customWidth="1"/>
    <col min="7" max="7" width="18.5703125" style="4" bestFit="1" customWidth="1"/>
    <col min="8" max="8" width="7.28515625" customWidth="1"/>
  </cols>
  <sheetData>
    <row r="1" spans="2:7" ht="26.25" x14ac:dyDescent="0.4">
      <c r="B1" s="125" t="s">
        <v>76</v>
      </c>
      <c r="C1" s="126"/>
      <c r="D1" s="126"/>
      <c r="E1" s="126"/>
      <c r="F1" s="126"/>
      <c r="G1" s="127"/>
    </row>
    <row r="2" spans="2:7" ht="27.75" x14ac:dyDescent="0.5">
      <c r="B2" s="150" t="s">
        <v>77</v>
      </c>
      <c r="C2" s="151"/>
      <c r="D2" s="151"/>
      <c r="E2" s="151"/>
      <c r="F2" s="151"/>
      <c r="G2" s="152"/>
    </row>
    <row r="3" spans="2:7" x14ac:dyDescent="0.25">
      <c r="B3" s="128" t="s">
        <v>57</v>
      </c>
      <c r="C3" s="129"/>
      <c r="D3" s="129"/>
      <c r="E3" s="129"/>
      <c r="F3" s="129"/>
      <c r="G3" s="130"/>
    </row>
    <row r="4" spans="2:7" ht="15.75" thickBot="1" x14ac:dyDescent="0.3">
      <c r="B4" s="131" t="s">
        <v>85</v>
      </c>
      <c r="C4" s="132"/>
      <c r="D4" s="132"/>
      <c r="E4" s="132"/>
      <c r="F4" s="132"/>
      <c r="G4" s="133"/>
    </row>
    <row r="5" spans="2:7" ht="18.75" customHeight="1" x14ac:dyDescent="0.25">
      <c r="B5" s="142"/>
      <c r="C5" s="7" t="s">
        <v>39</v>
      </c>
      <c r="D5" s="168" t="s">
        <v>40</v>
      </c>
      <c r="E5" s="169"/>
      <c r="F5" s="148" t="s">
        <v>140</v>
      </c>
      <c r="G5" s="166"/>
    </row>
    <row r="6" spans="2:7" ht="19.5" customHeight="1" thickBot="1" x14ac:dyDescent="0.3">
      <c r="B6" s="143"/>
      <c r="C6" s="8" t="s">
        <v>75</v>
      </c>
      <c r="D6" s="170"/>
      <c r="E6" s="171"/>
      <c r="F6" s="149"/>
      <c r="G6" s="167"/>
    </row>
    <row r="7" spans="2:7" ht="19.5" thickBot="1" x14ac:dyDescent="0.3">
      <c r="B7" s="119" t="s">
        <v>89</v>
      </c>
      <c r="C7" s="120"/>
      <c r="D7" s="120"/>
      <c r="E7" s="120"/>
      <c r="F7" s="120"/>
      <c r="G7" s="121"/>
    </row>
    <row r="8" spans="2:7" ht="16.5" thickBot="1" x14ac:dyDescent="0.3">
      <c r="B8" s="153" t="s">
        <v>0</v>
      </c>
      <c r="C8" s="154"/>
      <c r="D8" s="154"/>
      <c r="E8" s="154"/>
      <c r="F8" s="154"/>
      <c r="G8" s="155"/>
    </row>
    <row r="9" spans="2:7" ht="16.5" thickBot="1" x14ac:dyDescent="0.3">
      <c r="B9" s="160" t="s">
        <v>1</v>
      </c>
      <c r="C9" s="161"/>
      <c r="D9" s="161"/>
      <c r="E9" s="161"/>
      <c r="F9" s="161"/>
      <c r="G9" s="162"/>
    </row>
    <row r="10" spans="2:7" ht="16.5" thickBot="1" x14ac:dyDescent="0.3">
      <c r="B10" s="9" t="s">
        <v>12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</row>
    <row r="11" spans="2:7" ht="19.5" customHeight="1" thickBot="1" x14ac:dyDescent="0.3">
      <c r="B11" s="163" t="s">
        <v>31</v>
      </c>
      <c r="C11" s="164"/>
      <c r="D11" s="164"/>
      <c r="E11" s="164"/>
      <c r="F11" s="164"/>
      <c r="G11" s="165"/>
    </row>
    <row r="12" spans="2:7" ht="15.75" x14ac:dyDescent="0.25">
      <c r="B12" s="17" t="s">
        <v>16</v>
      </c>
      <c r="C12" s="72" t="s">
        <v>30</v>
      </c>
      <c r="D12" s="73"/>
      <c r="E12" s="73"/>
      <c r="F12" s="74"/>
      <c r="G12" s="75"/>
    </row>
    <row r="13" spans="2:7" ht="15.75" x14ac:dyDescent="0.25">
      <c r="B13" s="110" t="s">
        <v>127</v>
      </c>
      <c r="C13" s="76" t="s">
        <v>115</v>
      </c>
      <c r="D13" s="77" t="s">
        <v>7</v>
      </c>
      <c r="E13" s="77">
        <v>2</v>
      </c>
      <c r="F13" s="88">
        <v>162400</v>
      </c>
      <c r="G13" s="78">
        <f>F13*E13</f>
        <v>324800</v>
      </c>
    </row>
    <row r="14" spans="2:7" ht="15.75" x14ac:dyDescent="0.25">
      <c r="B14" s="16" t="s">
        <v>20</v>
      </c>
      <c r="C14" s="79" t="s">
        <v>21</v>
      </c>
      <c r="D14" s="80"/>
      <c r="E14" s="80"/>
      <c r="F14" s="81"/>
      <c r="G14" s="78"/>
    </row>
    <row r="15" spans="2:7" ht="15.75" x14ac:dyDescent="0.25">
      <c r="B15" s="110" t="s">
        <v>127</v>
      </c>
      <c r="C15" s="82" t="s">
        <v>112</v>
      </c>
      <c r="D15" s="48" t="s">
        <v>7</v>
      </c>
      <c r="E15" s="48">
        <v>5</v>
      </c>
      <c r="F15" s="83">
        <v>48720</v>
      </c>
      <c r="G15" s="78">
        <f t="shared" ref="G15:G22" si="0">F15*E15</f>
        <v>243600</v>
      </c>
    </row>
    <row r="16" spans="2:7" ht="15.75" x14ac:dyDescent="0.25">
      <c r="B16" s="110" t="s">
        <v>128</v>
      </c>
      <c r="C16" s="82" t="s">
        <v>113</v>
      </c>
      <c r="D16" s="48" t="s">
        <v>7</v>
      </c>
      <c r="E16" s="48">
        <v>1</v>
      </c>
      <c r="F16" s="83">
        <v>49490</v>
      </c>
      <c r="G16" s="78">
        <f t="shared" si="0"/>
        <v>49490</v>
      </c>
    </row>
    <row r="17" spans="2:7" ht="15.75" x14ac:dyDescent="0.25">
      <c r="B17" s="110" t="s">
        <v>129</v>
      </c>
      <c r="C17" s="82" t="s">
        <v>114</v>
      </c>
      <c r="D17" s="48" t="s">
        <v>7</v>
      </c>
      <c r="E17" s="48">
        <v>1</v>
      </c>
      <c r="F17" s="83">
        <v>48720</v>
      </c>
      <c r="G17" s="78">
        <f t="shared" si="0"/>
        <v>48720</v>
      </c>
    </row>
    <row r="18" spans="2:7" ht="15.75" x14ac:dyDescent="0.25">
      <c r="B18" s="110" t="s">
        <v>130</v>
      </c>
      <c r="C18" s="82" t="s">
        <v>78</v>
      </c>
      <c r="D18" s="48" t="s">
        <v>7</v>
      </c>
      <c r="E18" s="48">
        <v>1</v>
      </c>
      <c r="F18" s="83">
        <v>27860</v>
      </c>
      <c r="G18" s="78">
        <f t="shared" si="0"/>
        <v>27860</v>
      </c>
    </row>
    <row r="19" spans="2:7" ht="15.75" x14ac:dyDescent="0.25">
      <c r="B19" s="110" t="s">
        <v>131</v>
      </c>
      <c r="C19" s="82" t="s">
        <v>88</v>
      </c>
      <c r="D19" s="48" t="s">
        <v>7</v>
      </c>
      <c r="E19" s="48">
        <v>1</v>
      </c>
      <c r="F19" s="83">
        <v>27440</v>
      </c>
      <c r="G19" s="78">
        <f t="shared" si="0"/>
        <v>27440</v>
      </c>
    </row>
    <row r="20" spans="2:7" ht="15.75" x14ac:dyDescent="0.25">
      <c r="B20" s="110" t="s">
        <v>132</v>
      </c>
      <c r="C20" s="82" t="s">
        <v>93</v>
      </c>
      <c r="D20" s="48" t="s">
        <v>7</v>
      </c>
      <c r="E20" s="48">
        <v>1</v>
      </c>
      <c r="F20" s="83">
        <v>34000</v>
      </c>
      <c r="G20" s="78">
        <f t="shared" si="0"/>
        <v>34000</v>
      </c>
    </row>
    <row r="21" spans="2:7" ht="15.75" x14ac:dyDescent="0.25">
      <c r="B21" s="110" t="s">
        <v>133</v>
      </c>
      <c r="C21" s="82" t="s">
        <v>94</v>
      </c>
      <c r="D21" s="48" t="s">
        <v>7</v>
      </c>
      <c r="E21" s="48">
        <v>1</v>
      </c>
      <c r="F21" s="83">
        <v>28500</v>
      </c>
      <c r="G21" s="78">
        <f t="shared" si="0"/>
        <v>28500</v>
      </c>
    </row>
    <row r="22" spans="2:7" ht="16.5" thickBot="1" x14ac:dyDescent="0.3">
      <c r="B22" s="23" t="s">
        <v>25</v>
      </c>
      <c r="C22" s="84" t="s">
        <v>44</v>
      </c>
      <c r="D22" s="85" t="s">
        <v>7</v>
      </c>
      <c r="E22" s="86">
        <v>8</v>
      </c>
      <c r="F22" s="87">
        <v>3500</v>
      </c>
      <c r="G22" s="78">
        <f t="shared" si="0"/>
        <v>28000</v>
      </c>
    </row>
    <row r="23" spans="2:7" ht="19.5" thickBot="1" x14ac:dyDescent="0.3">
      <c r="B23" s="156" t="s">
        <v>8</v>
      </c>
      <c r="C23" s="157"/>
      <c r="D23" s="157"/>
      <c r="E23" s="157"/>
      <c r="F23" s="157"/>
      <c r="G23" s="36">
        <f>SUM(G13:G22)</f>
        <v>812410</v>
      </c>
    </row>
    <row r="24" spans="2:7" ht="19.5" thickBot="1" x14ac:dyDescent="0.3">
      <c r="B24" s="158" t="s">
        <v>9</v>
      </c>
      <c r="C24" s="159"/>
      <c r="D24" s="159"/>
      <c r="E24" s="159"/>
      <c r="F24" s="159"/>
      <c r="G24" s="37">
        <f>G23*28%</f>
        <v>227474.80000000002</v>
      </c>
    </row>
    <row r="25" spans="2:7" ht="19.5" thickBot="1" x14ac:dyDescent="0.3">
      <c r="B25" s="158" t="s">
        <v>10</v>
      </c>
      <c r="C25" s="159"/>
      <c r="D25" s="159"/>
      <c r="E25" s="159"/>
      <c r="F25" s="159"/>
      <c r="G25" s="38">
        <f>SUM(G23:G24)</f>
        <v>1039884.8</v>
      </c>
    </row>
    <row r="26" spans="2:7" ht="15.75" x14ac:dyDescent="0.25">
      <c r="B26" s="19"/>
      <c r="C26" s="19"/>
      <c r="D26" s="19"/>
      <c r="E26" s="20"/>
      <c r="F26" s="21"/>
      <c r="G26" s="22"/>
    </row>
  </sheetData>
  <mergeCells count="15">
    <mergeCell ref="B1:G1"/>
    <mergeCell ref="B3:G3"/>
    <mergeCell ref="B4:G4"/>
    <mergeCell ref="B5:B6"/>
    <mergeCell ref="F5:F6"/>
    <mergeCell ref="G5:G6"/>
    <mergeCell ref="D5:E6"/>
    <mergeCell ref="B2:G2"/>
    <mergeCell ref="B8:G8"/>
    <mergeCell ref="B7:G7"/>
    <mergeCell ref="B23:F23"/>
    <mergeCell ref="B24:F24"/>
    <mergeCell ref="B25:F25"/>
    <mergeCell ref="B9:G9"/>
    <mergeCell ref="B11:G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4"/>
  <sheetViews>
    <sheetView showGridLines="0" tabSelected="1" topLeftCell="A28" zoomScale="115" zoomScaleNormal="115" workbookViewId="0">
      <selection activeCell="F47" sqref="F47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10" max="10" width="12.28515625" bestFit="1" customWidth="1"/>
  </cols>
  <sheetData>
    <row r="1" spans="2:7" ht="26.25" x14ac:dyDescent="0.4">
      <c r="B1" s="125" t="s">
        <v>76</v>
      </c>
      <c r="C1" s="126"/>
      <c r="D1" s="126"/>
      <c r="E1" s="126"/>
      <c r="F1" s="126"/>
      <c r="G1" s="127"/>
    </row>
    <row r="2" spans="2:7" ht="27.75" x14ac:dyDescent="0.5">
      <c r="B2" s="150" t="s">
        <v>77</v>
      </c>
      <c r="C2" s="151"/>
      <c r="D2" s="151"/>
      <c r="E2" s="151"/>
      <c r="F2" s="151"/>
      <c r="G2" s="152"/>
    </row>
    <row r="3" spans="2:7" x14ac:dyDescent="0.25">
      <c r="B3" s="128" t="s">
        <v>57</v>
      </c>
      <c r="C3" s="129"/>
      <c r="D3" s="129"/>
      <c r="E3" s="129"/>
      <c r="F3" s="129"/>
      <c r="G3" s="130"/>
    </row>
    <row r="4" spans="2:7" ht="15.75" thickBot="1" x14ac:dyDescent="0.3">
      <c r="B4" s="131" t="s">
        <v>85</v>
      </c>
      <c r="C4" s="132"/>
      <c r="D4" s="132"/>
      <c r="E4" s="132"/>
      <c r="F4" s="132"/>
      <c r="G4" s="133"/>
    </row>
    <row r="5" spans="2:7" ht="18.75" customHeight="1" x14ac:dyDescent="0.25">
      <c r="B5" s="142"/>
      <c r="C5" s="7" t="s">
        <v>39</v>
      </c>
      <c r="D5" s="168" t="s">
        <v>40</v>
      </c>
      <c r="E5" s="169"/>
      <c r="F5" s="148" t="s">
        <v>140</v>
      </c>
      <c r="G5" s="166"/>
    </row>
    <row r="6" spans="2:7" ht="19.5" customHeight="1" thickBot="1" x14ac:dyDescent="0.3">
      <c r="B6" s="143"/>
      <c r="C6" s="8" t="s">
        <v>75</v>
      </c>
      <c r="D6" s="170"/>
      <c r="E6" s="171"/>
      <c r="F6" s="149"/>
      <c r="G6" s="167"/>
    </row>
    <row r="7" spans="2:7" ht="19.5" thickBot="1" x14ac:dyDescent="0.3">
      <c r="B7" s="119" t="s">
        <v>89</v>
      </c>
      <c r="C7" s="120"/>
      <c r="D7" s="120"/>
      <c r="E7" s="120"/>
      <c r="F7" s="120"/>
      <c r="G7" s="121"/>
    </row>
    <row r="8" spans="2:7" ht="16.5" thickBot="1" x14ac:dyDescent="0.3">
      <c r="B8" s="153" t="s">
        <v>0</v>
      </c>
      <c r="C8" s="154"/>
      <c r="D8" s="154"/>
      <c r="E8" s="154"/>
      <c r="F8" s="154"/>
      <c r="G8" s="155"/>
    </row>
    <row r="9" spans="2:7" s="1" customFormat="1" ht="16.5" thickBot="1" x14ac:dyDescent="0.3">
      <c r="B9" s="183" t="s">
        <v>11</v>
      </c>
      <c r="C9" s="184"/>
      <c r="D9" s="184"/>
      <c r="E9" s="184"/>
      <c r="F9" s="184"/>
      <c r="G9" s="185"/>
    </row>
    <row r="10" spans="2:7" s="1" customFormat="1" ht="16.5" thickBot="1" x14ac:dyDescent="0.3">
      <c r="B10" s="9" t="s">
        <v>12</v>
      </c>
      <c r="C10" s="10" t="s">
        <v>13</v>
      </c>
      <c r="D10" s="10" t="s">
        <v>14</v>
      </c>
      <c r="E10" s="11" t="s">
        <v>4</v>
      </c>
      <c r="F10" s="11" t="s">
        <v>5</v>
      </c>
      <c r="G10" s="12" t="s">
        <v>6</v>
      </c>
    </row>
    <row r="11" spans="2:7" ht="15.75" x14ac:dyDescent="0.25">
      <c r="B11" s="43" t="s">
        <v>16</v>
      </c>
      <c r="C11" s="44" t="s">
        <v>38</v>
      </c>
      <c r="D11" s="45"/>
      <c r="E11" s="45"/>
      <c r="F11" s="45"/>
      <c r="G11" s="46"/>
    </row>
    <row r="12" spans="2:7" ht="15.75" x14ac:dyDescent="0.25">
      <c r="B12" s="89">
        <v>1</v>
      </c>
      <c r="C12" s="52" t="s">
        <v>116</v>
      </c>
      <c r="D12" s="53" t="s">
        <v>17</v>
      </c>
      <c r="E12" s="54">
        <v>2</v>
      </c>
      <c r="F12" s="90">
        <v>5000</v>
      </c>
      <c r="G12" s="91">
        <f>F12*E12</f>
        <v>10000</v>
      </c>
    </row>
    <row r="13" spans="2:7" ht="15.75" x14ac:dyDescent="0.25">
      <c r="B13" s="92" t="s">
        <v>20</v>
      </c>
      <c r="C13" s="55" t="s">
        <v>23</v>
      </c>
      <c r="D13" s="56"/>
      <c r="E13" s="56"/>
      <c r="F13" s="57"/>
      <c r="G13" s="93"/>
    </row>
    <row r="14" spans="2:7" ht="15.75" x14ac:dyDescent="0.25">
      <c r="B14" s="118" t="s">
        <v>127</v>
      </c>
      <c r="C14" s="58" t="s">
        <v>90</v>
      </c>
      <c r="D14" s="53" t="s">
        <v>17</v>
      </c>
      <c r="E14" s="48">
        <v>5</v>
      </c>
      <c r="F14" s="59">
        <v>2000</v>
      </c>
      <c r="G14" s="94">
        <f t="shared" ref="G14:G22" si="0">F14*E14</f>
        <v>10000</v>
      </c>
    </row>
    <row r="15" spans="2:7" ht="15.75" x14ac:dyDescent="0.25">
      <c r="B15" s="118" t="s">
        <v>128</v>
      </c>
      <c r="C15" s="58" t="s">
        <v>117</v>
      </c>
      <c r="D15" s="53" t="s">
        <v>17</v>
      </c>
      <c r="E15" s="48">
        <v>1</v>
      </c>
      <c r="F15" s="59">
        <v>2000</v>
      </c>
      <c r="G15" s="94">
        <f t="shared" si="0"/>
        <v>2000</v>
      </c>
    </row>
    <row r="16" spans="2:7" ht="15.75" x14ac:dyDescent="0.25">
      <c r="B16" s="118" t="s">
        <v>129</v>
      </c>
      <c r="C16" s="58" t="s">
        <v>118</v>
      </c>
      <c r="D16" s="53" t="s">
        <v>17</v>
      </c>
      <c r="E16" s="48">
        <v>1</v>
      </c>
      <c r="F16" s="59">
        <v>1500</v>
      </c>
      <c r="G16" s="94">
        <f t="shared" si="0"/>
        <v>1500</v>
      </c>
    </row>
    <row r="17" spans="2:9" ht="15.75" x14ac:dyDescent="0.25">
      <c r="B17" s="118" t="s">
        <v>130</v>
      </c>
      <c r="C17" s="58" t="s">
        <v>119</v>
      </c>
      <c r="D17" s="53" t="s">
        <v>17</v>
      </c>
      <c r="E17" s="48">
        <v>1</v>
      </c>
      <c r="F17" s="59">
        <v>1500</v>
      </c>
      <c r="G17" s="94">
        <f t="shared" ref="G17:G18" si="1">F17*E17</f>
        <v>1500</v>
      </c>
    </row>
    <row r="18" spans="2:9" ht="15.75" x14ac:dyDescent="0.25">
      <c r="B18" s="118" t="s">
        <v>131</v>
      </c>
      <c r="C18" s="58" t="s">
        <v>120</v>
      </c>
      <c r="D18" s="53" t="s">
        <v>17</v>
      </c>
      <c r="E18" s="48">
        <v>1</v>
      </c>
      <c r="F18" s="59">
        <v>1500</v>
      </c>
      <c r="G18" s="94">
        <f t="shared" si="1"/>
        <v>1500</v>
      </c>
    </row>
    <row r="19" spans="2:9" ht="15.75" x14ac:dyDescent="0.25">
      <c r="B19" s="118" t="s">
        <v>132</v>
      </c>
      <c r="C19" s="58" t="s">
        <v>91</v>
      </c>
      <c r="D19" s="53" t="s">
        <v>17</v>
      </c>
      <c r="E19" s="48">
        <v>1</v>
      </c>
      <c r="F19" s="59">
        <v>1650</v>
      </c>
      <c r="G19" s="94">
        <f t="shared" si="0"/>
        <v>1650</v>
      </c>
    </row>
    <row r="20" spans="2:9" ht="15.75" x14ac:dyDescent="0.25">
      <c r="B20" s="118" t="s">
        <v>133</v>
      </c>
      <c r="C20" s="58" t="s">
        <v>92</v>
      </c>
      <c r="D20" s="53" t="s">
        <v>17</v>
      </c>
      <c r="E20" s="48">
        <v>1</v>
      </c>
      <c r="F20" s="59">
        <v>1650</v>
      </c>
      <c r="G20" s="94">
        <f t="shared" si="0"/>
        <v>1650</v>
      </c>
    </row>
    <row r="21" spans="2:9" ht="31.5" x14ac:dyDescent="0.25">
      <c r="B21" s="118" t="s">
        <v>134</v>
      </c>
      <c r="C21" s="95" t="s">
        <v>121</v>
      </c>
      <c r="D21" s="60" t="s">
        <v>17</v>
      </c>
      <c r="E21" s="49">
        <v>2</v>
      </c>
      <c r="F21" s="61">
        <v>3000</v>
      </c>
      <c r="G21" s="94">
        <f t="shared" si="0"/>
        <v>6000</v>
      </c>
    </row>
    <row r="22" spans="2:9" ht="15.75" x14ac:dyDescent="0.25">
      <c r="B22" s="96" t="s">
        <v>25</v>
      </c>
      <c r="C22" s="97" t="s">
        <v>45</v>
      </c>
      <c r="D22" s="53" t="s">
        <v>17</v>
      </c>
      <c r="E22" s="98">
        <v>8</v>
      </c>
      <c r="F22" s="59">
        <v>400</v>
      </c>
      <c r="G22" s="94">
        <f t="shared" si="0"/>
        <v>3200</v>
      </c>
    </row>
    <row r="23" spans="2:9" ht="15.75" x14ac:dyDescent="0.25">
      <c r="B23" s="99" t="s">
        <v>41</v>
      </c>
      <c r="C23" s="62" t="s">
        <v>24</v>
      </c>
      <c r="D23" s="18"/>
      <c r="E23" s="63"/>
      <c r="F23" s="64"/>
      <c r="G23" s="100"/>
    </row>
    <row r="24" spans="2:9" ht="15.75" x14ac:dyDescent="0.25">
      <c r="B24" s="118" t="s">
        <v>127</v>
      </c>
      <c r="C24" s="65" t="s">
        <v>55</v>
      </c>
      <c r="D24" s="18" t="s">
        <v>15</v>
      </c>
      <c r="E24" s="54">
        <v>80</v>
      </c>
      <c r="F24" s="47">
        <v>1350</v>
      </c>
      <c r="G24" s="100">
        <f t="shared" ref="G24" si="2">F24*E24</f>
        <v>108000</v>
      </c>
      <c r="I24" s="13"/>
    </row>
    <row r="25" spans="2:9" ht="15.75" x14ac:dyDescent="0.25">
      <c r="B25" s="118" t="s">
        <v>128</v>
      </c>
      <c r="C25" s="65" t="s">
        <v>79</v>
      </c>
      <c r="D25" s="18" t="s">
        <v>15</v>
      </c>
      <c r="E25" s="54">
        <v>45</v>
      </c>
      <c r="F25" s="47">
        <v>1050</v>
      </c>
      <c r="G25" s="100">
        <f t="shared" ref="G25" si="3">F25*E25</f>
        <v>47250</v>
      </c>
      <c r="I25" s="13"/>
    </row>
    <row r="26" spans="2:9" ht="15.75" x14ac:dyDescent="0.25">
      <c r="B26" s="99" t="s">
        <v>26</v>
      </c>
      <c r="C26" s="66" t="s">
        <v>36</v>
      </c>
      <c r="D26" s="18"/>
      <c r="E26" s="54"/>
      <c r="F26" s="47"/>
      <c r="G26" s="100"/>
    </row>
    <row r="27" spans="2:9" ht="15.75" x14ac:dyDescent="0.25">
      <c r="B27" s="118" t="s">
        <v>127</v>
      </c>
      <c r="C27" s="67" t="s">
        <v>87</v>
      </c>
      <c r="D27" s="18" t="s">
        <v>15</v>
      </c>
      <c r="E27" s="54">
        <v>90</v>
      </c>
      <c r="F27" s="47">
        <v>150</v>
      </c>
      <c r="G27" s="100">
        <f t="shared" ref="G27:G29" si="4">F27*E27</f>
        <v>13500</v>
      </c>
    </row>
    <row r="28" spans="2:9" ht="15.75" x14ac:dyDescent="0.25">
      <c r="B28" s="118" t="s">
        <v>128</v>
      </c>
      <c r="C28" s="67" t="s">
        <v>109</v>
      </c>
      <c r="D28" s="18" t="s">
        <v>15</v>
      </c>
      <c r="E28" s="54">
        <v>55</v>
      </c>
      <c r="F28" s="47">
        <v>170</v>
      </c>
      <c r="G28" s="100">
        <f t="shared" ref="G28" si="5">F28*E28</f>
        <v>9350</v>
      </c>
    </row>
    <row r="29" spans="2:9" ht="15.75" x14ac:dyDescent="0.25">
      <c r="B29" s="118" t="s">
        <v>129</v>
      </c>
      <c r="C29" s="67" t="s">
        <v>64</v>
      </c>
      <c r="D29" s="18" t="s">
        <v>15</v>
      </c>
      <c r="E29" s="54">
        <v>45</v>
      </c>
      <c r="F29" s="47">
        <v>155</v>
      </c>
      <c r="G29" s="100">
        <f t="shared" si="4"/>
        <v>6975</v>
      </c>
    </row>
    <row r="30" spans="2:9" ht="15.75" x14ac:dyDescent="0.25">
      <c r="B30" s="99" t="s">
        <v>28</v>
      </c>
      <c r="C30" s="66" t="s">
        <v>37</v>
      </c>
      <c r="D30" s="18"/>
      <c r="E30" s="54"/>
      <c r="F30" s="47"/>
      <c r="G30" s="100"/>
    </row>
    <row r="31" spans="2:9" ht="15.75" x14ac:dyDescent="0.25">
      <c r="B31" s="118" t="s">
        <v>127</v>
      </c>
      <c r="C31" s="52" t="s">
        <v>56</v>
      </c>
      <c r="D31" s="18" t="s">
        <v>15</v>
      </c>
      <c r="E31" s="54">
        <v>40</v>
      </c>
      <c r="F31" s="47">
        <v>170</v>
      </c>
      <c r="G31" s="100">
        <f>F31*E31</f>
        <v>6800</v>
      </c>
    </row>
    <row r="32" spans="2:9" ht="15.75" x14ac:dyDescent="0.25">
      <c r="B32" s="118" t="s">
        <v>128</v>
      </c>
      <c r="C32" s="52" t="s">
        <v>43</v>
      </c>
      <c r="D32" s="18" t="s">
        <v>15</v>
      </c>
      <c r="E32" s="54">
        <v>25</v>
      </c>
      <c r="F32" s="47">
        <v>140</v>
      </c>
      <c r="G32" s="100">
        <f t="shared" ref="G32:G49" si="6">F32*E32</f>
        <v>3500</v>
      </c>
    </row>
    <row r="33" spans="2:7" ht="15.75" x14ac:dyDescent="0.25">
      <c r="B33" s="101" t="s">
        <v>29</v>
      </c>
      <c r="C33" s="58" t="s">
        <v>95</v>
      </c>
      <c r="D33" s="53" t="s">
        <v>17</v>
      </c>
      <c r="E33" s="54">
        <v>2</v>
      </c>
      <c r="F33" s="47">
        <v>6500</v>
      </c>
      <c r="G33" s="100">
        <f t="shared" si="6"/>
        <v>13000</v>
      </c>
    </row>
    <row r="34" spans="2:7" ht="15.75" x14ac:dyDescent="0.25">
      <c r="B34" s="101" t="s">
        <v>32</v>
      </c>
      <c r="C34" s="58" t="s">
        <v>86</v>
      </c>
      <c r="D34" s="53" t="s">
        <v>17</v>
      </c>
      <c r="E34" s="54">
        <v>2</v>
      </c>
      <c r="F34" s="47">
        <v>5500</v>
      </c>
      <c r="G34" s="100">
        <f t="shared" si="6"/>
        <v>11000</v>
      </c>
    </row>
    <row r="35" spans="2:7" ht="15.75" x14ac:dyDescent="0.25">
      <c r="B35" s="101" t="s">
        <v>34</v>
      </c>
      <c r="C35" s="58" t="s">
        <v>111</v>
      </c>
      <c r="D35" s="53" t="s">
        <v>17</v>
      </c>
      <c r="E35" s="54">
        <v>1</v>
      </c>
      <c r="F35" s="47">
        <v>18000</v>
      </c>
      <c r="G35" s="100">
        <f t="shared" si="6"/>
        <v>18000</v>
      </c>
    </row>
    <row r="36" spans="2:7" ht="15.75" x14ac:dyDescent="0.25">
      <c r="B36" s="101" t="s">
        <v>42</v>
      </c>
      <c r="C36" s="58" t="s">
        <v>103</v>
      </c>
      <c r="D36" s="53" t="s">
        <v>96</v>
      </c>
      <c r="E36" s="54">
        <v>280</v>
      </c>
      <c r="F36" s="47">
        <v>125</v>
      </c>
      <c r="G36" s="100">
        <f t="shared" si="6"/>
        <v>35000</v>
      </c>
    </row>
    <row r="37" spans="2:7" ht="15.75" x14ac:dyDescent="0.25">
      <c r="B37" s="101" t="s">
        <v>82</v>
      </c>
      <c r="C37" s="58" t="s">
        <v>123</v>
      </c>
      <c r="D37" s="53" t="s">
        <v>96</v>
      </c>
      <c r="E37" s="54">
        <v>22</v>
      </c>
      <c r="F37" s="47">
        <v>125</v>
      </c>
      <c r="G37" s="100">
        <f t="shared" ref="G37" si="7">F37*E37</f>
        <v>2750</v>
      </c>
    </row>
    <row r="38" spans="2:7" ht="15.75" x14ac:dyDescent="0.25">
      <c r="B38" s="101" t="s">
        <v>83</v>
      </c>
      <c r="C38" s="102" t="s">
        <v>106</v>
      </c>
      <c r="D38" s="53" t="s">
        <v>15</v>
      </c>
      <c r="E38" s="54">
        <v>20</v>
      </c>
      <c r="F38" s="47">
        <v>270</v>
      </c>
      <c r="G38" s="100">
        <f t="shared" si="6"/>
        <v>5400</v>
      </c>
    </row>
    <row r="39" spans="2:7" ht="15.75" x14ac:dyDescent="0.25">
      <c r="B39" s="101" t="s">
        <v>84</v>
      </c>
      <c r="C39" s="58" t="s">
        <v>97</v>
      </c>
      <c r="D39" s="53" t="s">
        <v>96</v>
      </c>
      <c r="E39" s="54">
        <v>4</v>
      </c>
      <c r="F39" s="47">
        <v>1600</v>
      </c>
      <c r="G39" s="100">
        <f t="shared" si="6"/>
        <v>6400</v>
      </c>
    </row>
    <row r="40" spans="2:7" ht="15.75" x14ac:dyDescent="0.25">
      <c r="B40" s="101" t="s">
        <v>99</v>
      </c>
      <c r="C40" s="58" t="s">
        <v>98</v>
      </c>
      <c r="D40" s="53" t="s">
        <v>17</v>
      </c>
      <c r="E40" s="54">
        <v>1</v>
      </c>
      <c r="F40" s="47">
        <v>1100</v>
      </c>
      <c r="G40" s="100">
        <f t="shared" si="6"/>
        <v>1100</v>
      </c>
    </row>
    <row r="41" spans="2:7" ht="17.45" customHeight="1" x14ac:dyDescent="0.25">
      <c r="B41" s="108" t="s">
        <v>100</v>
      </c>
      <c r="C41" s="103" t="s">
        <v>124</v>
      </c>
      <c r="D41" s="104" t="s">
        <v>125</v>
      </c>
      <c r="E41" s="105">
        <v>6</v>
      </c>
      <c r="F41" s="106">
        <v>725</v>
      </c>
      <c r="G41" s="106">
        <f t="shared" si="6"/>
        <v>4350</v>
      </c>
    </row>
    <row r="42" spans="2:7" ht="15.75" x14ac:dyDescent="0.25">
      <c r="B42" s="108" t="s">
        <v>101</v>
      </c>
      <c r="C42" s="58" t="s">
        <v>104</v>
      </c>
      <c r="D42" s="53" t="s">
        <v>17</v>
      </c>
      <c r="E42" s="107">
        <v>1</v>
      </c>
      <c r="F42" s="47">
        <v>1250</v>
      </c>
      <c r="G42" s="100">
        <f t="shared" si="6"/>
        <v>1250</v>
      </c>
    </row>
    <row r="43" spans="2:7" ht="15.75" x14ac:dyDescent="0.25">
      <c r="B43" s="108" t="s">
        <v>102</v>
      </c>
      <c r="C43" s="68" t="s">
        <v>80</v>
      </c>
      <c r="D43" s="69" t="s">
        <v>22</v>
      </c>
      <c r="E43" s="48">
        <v>1</v>
      </c>
      <c r="F43" s="47">
        <v>10000</v>
      </c>
      <c r="G43" s="100">
        <f t="shared" si="6"/>
        <v>10000</v>
      </c>
    </row>
    <row r="44" spans="2:7" ht="15.75" x14ac:dyDescent="0.25">
      <c r="B44" s="109" t="s">
        <v>105</v>
      </c>
      <c r="C44" s="70" t="s">
        <v>27</v>
      </c>
      <c r="D44" s="69" t="s">
        <v>22</v>
      </c>
      <c r="E44" s="49">
        <v>1</v>
      </c>
      <c r="F44" s="47">
        <v>2500</v>
      </c>
      <c r="G44" s="100">
        <f t="shared" si="6"/>
        <v>2500</v>
      </c>
    </row>
    <row r="45" spans="2:7" ht="15.75" x14ac:dyDescent="0.25">
      <c r="B45" s="108" t="s">
        <v>108</v>
      </c>
      <c r="C45" s="71" t="s">
        <v>35</v>
      </c>
      <c r="D45" s="69" t="s">
        <v>33</v>
      </c>
      <c r="E45" s="54">
        <v>10</v>
      </c>
      <c r="F45" s="47">
        <v>1050</v>
      </c>
      <c r="G45" s="100">
        <f t="shared" si="6"/>
        <v>10500</v>
      </c>
    </row>
    <row r="46" spans="2:7" ht="15.75" x14ac:dyDescent="0.25">
      <c r="B46" s="108" t="s">
        <v>135</v>
      </c>
      <c r="C46" s="71" t="s">
        <v>126</v>
      </c>
      <c r="D46" s="53" t="s">
        <v>33</v>
      </c>
      <c r="E46" s="50">
        <v>145</v>
      </c>
      <c r="F46" s="51">
        <v>195</v>
      </c>
      <c r="G46" s="100">
        <f t="shared" si="6"/>
        <v>28275</v>
      </c>
    </row>
    <row r="47" spans="2:7" ht="15.75" x14ac:dyDescent="0.25">
      <c r="B47" s="109" t="s">
        <v>136</v>
      </c>
      <c r="C47" s="71" t="s">
        <v>122</v>
      </c>
      <c r="D47" s="18" t="s">
        <v>22</v>
      </c>
      <c r="E47" s="50">
        <v>1</v>
      </c>
      <c r="F47" s="51">
        <v>18000</v>
      </c>
      <c r="G47" s="100">
        <f t="shared" si="6"/>
        <v>18000</v>
      </c>
    </row>
    <row r="48" spans="2:7" ht="15.75" x14ac:dyDescent="0.25">
      <c r="B48" s="109" t="s">
        <v>137</v>
      </c>
      <c r="C48" s="71" t="s">
        <v>110</v>
      </c>
      <c r="D48" s="69" t="s">
        <v>17</v>
      </c>
      <c r="E48" s="54">
        <v>2</v>
      </c>
      <c r="F48" s="47">
        <v>1050</v>
      </c>
      <c r="G48" s="100">
        <f t="shared" si="6"/>
        <v>2100</v>
      </c>
    </row>
    <row r="49" spans="2:10" ht="16.5" thickBot="1" x14ac:dyDescent="0.3">
      <c r="B49" s="111" t="s">
        <v>139</v>
      </c>
      <c r="C49" s="112" t="s">
        <v>107</v>
      </c>
      <c r="D49" s="113" t="s">
        <v>22</v>
      </c>
      <c r="E49" s="114">
        <v>1</v>
      </c>
      <c r="F49" s="115">
        <v>10000</v>
      </c>
      <c r="G49" s="116">
        <f t="shared" si="6"/>
        <v>10000</v>
      </c>
    </row>
    <row r="50" spans="2:10" ht="19.5" thickBot="1" x14ac:dyDescent="0.3">
      <c r="B50" s="158" t="s">
        <v>18</v>
      </c>
      <c r="C50" s="159"/>
      <c r="D50" s="159"/>
      <c r="E50" s="159"/>
      <c r="F50" s="186"/>
      <c r="G50" s="117">
        <f>SUM(G12:G49)</f>
        <v>414000</v>
      </c>
    </row>
    <row r="51" spans="2:10" ht="19.5" thickBot="1" x14ac:dyDescent="0.3">
      <c r="B51" s="158" t="s">
        <v>138</v>
      </c>
      <c r="C51" s="159"/>
      <c r="D51" s="159"/>
      <c r="E51" s="159"/>
      <c r="F51" s="186"/>
      <c r="G51" s="39">
        <f>G50*18%</f>
        <v>74520</v>
      </c>
      <c r="J51" s="41"/>
    </row>
    <row r="52" spans="2:10" ht="19.5" thickBot="1" x14ac:dyDescent="0.3">
      <c r="B52" s="187" t="s">
        <v>19</v>
      </c>
      <c r="C52" s="188"/>
      <c r="D52" s="188"/>
      <c r="E52" s="188"/>
      <c r="F52" s="189"/>
      <c r="G52" s="40">
        <f>SUM(G50:G51)</f>
        <v>488520</v>
      </c>
    </row>
    <row r="53" spans="2:10" ht="16.5" thickBot="1" x14ac:dyDescent="0.3">
      <c r="B53" s="19"/>
      <c r="C53" s="19"/>
      <c r="D53" s="19"/>
      <c r="E53" s="20"/>
      <c r="F53" s="21"/>
      <c r="G53" s="22"/>
    </row>
    <row r="54" spans="2:10" ht="16.5" thickBot="1" x14ac:dyDescent="0.3">
      <c r="B54" s="176" t="s">
        <v>46</v>
      </c>
      <c r="C54" s="177"/>
      <c r="D54" s="177"/>
      <c r="E54" s="177"/>
      <c r="F54" s="177"/>
      <c r="G54" s="178"/>
    </row>
    <row r="55" spans="2:10" ht="15.75" x14ac:dyDescent="0.25">
      <c r="B55" s="15">
        <v>1</v>
      </c>
      <c r="C55" s="179" t="s">
        <v>47</v>
      </c>
      <c r="D55" s="179"/>
      <c r="E55" s="179"/>
      <c r="F55" s="179"/>
      <c r="G55" s="180"/>
    </row>
    <row r="56" spans="2:10" ht="15.75" x14ac:dyDescent="0.25">
      <c r="B56" s="14">
        <v>2</v>
      </c>
      <c r="C56" s="181" t="s">
        <v>48</v>
      </c>
      <c r="D56" s="181"/>
      <c r="E56" s="181"/>
      <c r="F56" s="181"/>
      <c r="G56" s="182"/>
    </row>
    <row r="57" spans="2:10" ht="15.75" x14ac:dyDescent="0.25">
      <c r="B57" s="14">
        <v>3</v>
      </c>
      <c r="C57" s="181" t="s">
        <v>49</v>
      </c>
      <c r="D57" s="181"/>
      <c r="E57" s="181"/>
      <c r="F57" s="181"/>
      <c r="G57" s="182"/>
    </row>
    <row r="58" spans="2:10" ht="15.75" x14ac:dyDescent="0.25">
      <c r="B58" s="14">
        <v>4</v>
      </c>
      <c r="C58" s="181" t="s">
        <v>50</v>
      </c>
      <c r="D58" s="181"/>
      <c r="E58" s="181"/>
      <c r="F58" s="181"/>
      <c r="G58" s="182"/>
    </row>
    <row r="59" spans="2:10" ht="15.75" x14ac:dyDescent="0.25">
      <c r="B59" s="14">
        <v>5</v>
      </c>
      <c r="C59" s="174" t="s">
        <v>51</v>
      </c>
      <c r="D59" s="174"/>
      <c r="E59" s="174"/>
      <c r="F59" s="174"/>
      <c r="G59" s="175"/>
    </row>
    <row r="60" spans="2:10" ht="15.75" x14ac:dyDescent="0.25">
      <c r="B60" s="14">
        <v>6</v>
      </c>
      <c r="C60" s="174" t="s">
        <v>52</v>
      </c>
      <c r="D60" s="174"/>
      <c r="E60" s="174"/>
      <c r="F60" s="174"/>
      <c r="G60" s="175"/>
    </row>
    <row r="61" spans="2:10" ht="15.75" x14ac:dyDescent="0.25">
      <c r="B61" s="14">
        <v>7</v>
      </c>
      <c r="C61" s="174" t="s">
        <v>53</v>
      </c>
      <c r="D61" s="174"/>
      <c r="E61" s="174"/>
      <c r="F61" s="174"/>
      <c r="G61" s="175"/>
    </row>
    <row r="62" spans="2:10" ht="15.75" x14ac:dyDescent="0.25">
      <c r="B62" s="14">
        <v>8</v>
      </c>
      <c r="C62" s="174" t="s">
        <v>54</v>
      </c>
      <c r="D62" s="174"/>
      <c r="E62" s="174"/>
      <c r="F62" s="174"/>
      <c r="G62" s="175"/>
    </row>
    <row r="63" spans="2:10" ht="15.75" x14ac:dyDescent="0.25">
      <c r="B63" s="14">
        <v>9</v>
      </c>
      <c r="C63" s="174" t="s">
        <v>58</v>
      </c>
      <c r="D63" s="174"/>
      <c r="E63" s="174"/>
      <c r="F63" s="174"/>
      <c r="G63" s="175"/>
    </row>
    <row r="64" spans="2:10" ht="16.5" thickBot="1" x14ac:dyDescent="0.3">
      <c r="B64" s="24">
        <v>10</v>
      </c>
      <c r="C64" s="172" t="s">
        <v>81</v>
      </c>
      <c r="D64" s="172"/>
      <c r="E64" s="172"/>
      <c r="F64" s="172"/>
      <c r="G64" s="173"/>
    </row>
  </sheetData>
  <mergeCells count="25">
    <mergeCell ref="C64:G64"/>
    <mergeCell ref="B2:G2"/>
    <mergeCell ref="C60:G60"/>
    <mergeCell ref="C61:G61"/>
    <mergeCell ref="C62:G62"/>
    <mergeCell ref="C63:G63"/>
    <mergeCell ref="B54:G54"/>
    <mergeCell ref="C55:G55"/>
    <mergeCell ref="C56:G56"/>
    <mergeCell ref="C57:G57"/>
    <mergeCell ref="C58:G58"/>
    <mergeCell ref="C59:G59"/>
    <mergeCell ref="B9:G9"/>
    <mergeCell ref="B50:F50"/>
    <mergeCell ref="B51:F51"/>
    <mergeCell ref="B52:F52"/>
    <mergeCell ref="B7:G7"/>
    <mergeCell ref="B8:G8"/>
    <mergeCell ref="B1:G1"/>
    <mergeCell ref="B3:G3"/>
    <mergeCell ref="B4:G4"/>
    <mergeCell ref="B5:B6"/>
    <mergeCell ref="F5:F6"/>
    <mergeCell ref="G5:G6"/>
    <mergeCell ref="D5:E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zoomScale="120" zoomScaleNormal="120" workbookViewId="0">
      <selection activeCell="F5" sqref="F5:F6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25" t="s">
        <v>76</v>
      </c>
      <c r="C1" s="126"/>
      <c r="D1" s="126"/>
      <c r="E1" s="126"/>
      <c r="F1" s="126"/>
      <c r="G1" s="127"/>
    </row>
    <row r="2" spans="2:7" ht="27.75" x14ac:dyDescent="0.5">
      <c r="B2" s="150" t="s">
        <v>77</v>
      </c>
      <c r="C2" s="151"/>
      <c r="D2" s="151"/>
      <c r="E2" s="151"/>
      <c r="F2" s="151"/>
      <c r="G2" s="152"/>
    </row>
    <row r="3" spans="2:7" x14ac:dyDescent="0.25">
      <c r="B3" s="128" t="s">
        <v>57</v>
      </c>
      <c r="C3" s="129"/>
      <c r="D3" s="129"/>
      <c r="E3" s="129"/>
      <c r="F3" s="129"/>
      <c r="G3" s="130"/>
    </row>
    <row r="4" spans="2:7" ht="15.75" thickBot="1" x14ac:dyDescent="0.3">
      <c r="B4" s="131" t="s">
        <v>85</v>
      </c>
      <c r="C4" s="132"/>
      <c r="D4" s="132"/>
      <c r="E4" s="132"/>
      <c r="F4" s="132"/>
      <c r="G4" s="133"/>
    </row>
    <row r="5" spans="2:7" ht="18.75" customHeight="1" x14ac:dyDescent="0.25">
      <c r="B5" s="142"/>
      <c r="C5" s="7" t="s">
        <v>39</v>
      </c>
      <c r="D5" s="168" t="s">
        <v>40</v>
      </c>
      <c r="E5" s="169"/>
      <c r="F5" s="148" t="s">
        <v>140</v>
      </c>
      <c r="G5" s="166"/>
    </row>
    <row r="6" spans="2:7" ht="19.5" customHeight="1" thickBot="1" x14ac:dyDescent="0.3">
      <c r="B6" s="143"/>
      <c r="C6" s="8" t="s">
        <v>75</v>
      </c>
      <c r="D6" s="170"/>
      <c r="E6" s="171"/>
      <c r="F6" s="149"/>
      <c r="G6" s="167"/>
    </row>
    <row r="7" spans="2:7" ht="36.75" customHeight="1" thickBot="1" x14ac:dyDescent="0.3">
      <c r="B7" s="119" t="s">
        <v>89</v>
      </c>
      <c r="C7" s="120"/>
      <c r="D7" s="120"/>
      <c r="E7" s="120"/>
      <c r="F7" s="120"/>
      <c r="G7" s="121"/>
    </row>
    <row r="8" spans="2:7" ht="16.5" thickBot="1" x14ac:dyDescent="0.3">
      <c r="B8" s="193" t="s">
        <v>0</v>
      </c>
      <c r="C8" s="194"/>
      <c r="D8" s="194"/>
      <c r="E8" s="194"/>
      <c r="F8" s="194"/>
      <c r="G8" s="195"/>
    </row>
    <row r="9" spans="2:7" ht="16.5" thickBot="1" x14ac:dyDescent="0.3">
      <c r="B9" s="196" t="s">
        <v>11</v>
      </c>
      <c r="C9" s="197"/>
      <c r="D9" s="197"/>
      <c r="E9" s="197"/>
      <c r="F9" s="197"/>
      <c r="G9" s="198"/>
    </row>
    <row r="10" spans="2:7" ht="19.5" thickBot="1" x14ac:dyDescent="0.3">
      <c r="B10" s="199" t="s">
        <v>46</v>
      </c>
      <c r="C10" s="200"/>
      <c r="D10" s="200"/>
      <c r="E10" s="200"/>
      <c r="F10" s="200"/>
      <c r="G10" s="201"/>
    </row>
    <row r="11" spans="2:7" ht="15.75" x14ac:dyDescent="0.25">
      <c r="B11" s="34">
        <v>1</v>
      </c>
      <c r="C11" s="202" t="s">
        <v>65</v>
      </c>
      <c r="D11" s="203"/>
      <c r="E11" s="203"/>
      <c r="F11" s="203"/>
      <c r="G11" s="204"/>
    </row>
    <row r="12" spans="2:7" ht="15.75" x14ac:dyDescent="0.25">
      <c r="B12" s="190">
        <v>2</v>
      </c>
      <c r="C12" s="191" t="s">
        <v>66</v>
      </c>
      <c r="D12" s="191"/>
      <c r="E12" s="191"/>
      <c r="F12" s="191"/>
      <c r="G12" s="192"/>
    </row>
    <row r="13" spans="2:7" ht="15.75" x14ac:dyDescent="0.25">
      <c r="B13" s="190"/>
      <c r="C13" s="191" t="s">
        <v>67</v>
      </c>
      <c r="D13" s="191"/>
      <c r="E13" s="191"/>
      <c r="F13" s="191"/>
      <c r="G13" s="192"/>
    </row>
    <row r="14" spans="2:7" ht="15.75" x14ac:dyDescent="0.25">
      <c r="B14" s="190"/>
      <c r="C14" s="191" t="s">
        <v>68</v>
      </c>
      <c r="D14" s="191"/>
      <c r="E14" s="191"/>
      <c r="F14" s="191"/>
      <c r="G14" s="192"/>
    </row>
    <row r="15" spans="2:7" ht="15.75" x14ac:dyDescent="0.25">
      <c r="B15" s="190"/>
      <c r="C15" s="191" t="s">
        <v>69</v>
      </c>
      <c r="D15" s="191"/>
      <c r="E15" s="191"/>
      <c r="F15" s="191"/>
      <c r="G15" s="192"/>
    </row>
    <row r="16" spans="2:7" ht="15.75" x14ac:dyDescent="0.25">
      <c r="B16" s="190"/>
      <c r="C16" s="205" t="s">
        <v>47</v>
      </c>
      <c r="D16" s="179"/>
      <c r="E16" s="179"/>
      <c r="F16" s="179"/>
      <c r="G16" s="180"/>
    </row>
    <row r="17" spans="2:7" ht="15.75" x14ac:dyDescent="0.25">
      <c r="B17" s="14">
        <v>3</v>
      </c>
      <c r="C17" s="181" t="s">
        <v>48</v>
      </c>
      <c r="D17" s="181"/>
      <c r="E17" s="181"/>
      <c r="F17" s="181"/>
      <c r="G17" s="182"/>
    </row>
    <row r="18" spans="2:7" ht="15.75" x14ac:dyDescent="0.25">
      <c r="B18" s="14">
        <v>4</v>
      </c>
      <c r="C18" s="181" t="s">
        <v>49</v>
      </c>
      <c r="D18" s="181"/>
      <c r="E18" s="181"/>
      <c r="F18" s="181"/>
      <c r="G18" s="182"/>
    </row>
    <row r="19" spans="2:7" ht="32.25" customHeight="1" x14ac:dyDescent="0.25">
      <c r="B19" s="14">
        <v>5</v>
      </c>
      <c r="C19" s="181" t="s">
        <v>50</v>
      </c>
      <c r="D19" s="181"/>
      <c r="E19" s="181"/>
      <c r="F19" s="181"/>
      <c r="G19" s="182"/>
    </row>
    <row r="20" spans="2:7" ht="15.75" x14ac:dyDescent="0.25">
      <c r="B20" s="14">
        <v>6</v>
      </c>
      <c r="C20" s="174" t="s">
        <v>51</v>
      </c>
      <c r="D20" s="174"/>
      <c r="E20" s="174"/>
      <c r="F20" s="174"/>
      <c r="G20" s="175"/>
    </row>
    <row r="21" spans="2:7" ht="15.75" x14ac:dyDescent="0.25">
      <c r="B21" s="14">
        <v>7</v>
      </c>
      <c r="C21" s="174" t="s">
        <v>52</v>
      </c>
      <c r="D21" s="174"/>
      <c r="E21" s="174"/>
      <c r="F21" s="174"/>
      <c r="G21" s="175"/>
    </row>
    <row r="22" spans="2:7" ht="15.75" x14ac:dyDescent="0.25">
      <c r="B22" s="14">
        <v>8</v>
      </c>
      <c r="C22" s="174" t="s">
        <v>53</v>
      </c>
      <c r="D22" s="174"/>
      <c r="E22" s="174"/>
      <c r="F22" s="174"/>
      <c r="G22" s="175"/>
    </row>
    <row r="23" spans="2:7" ht="15.75" x14ac:dyDescent="0.25">
      <c r="B23" s="14">
        <v>9</v>
      </c>
      <c r="C23" s="174" t="s">
        <v>54</v>
      </c>
      <c r="D23" s="174"/>
      <c r="E23" s="174"/>
      <c r="F23" s="174"/>
      <c r="G23" s="175"/>
    </row>
    <row r="24" spans="2:7" ht="16.5" thickBot="1" x14ac:dyDescent="0.3">
      <c r="B24" s="35">
        <v>10</v>
      </c>
      <c r="C24" s="172" t="s">
        <v>58</v>
      </c>
      <c r="D24" s="172"/>
      <c r="E24" s="172"/>
      <c r="F24" s="172"/>
      <c r="G24" s="173"/>
    </row>
  </sheetData>
  <mergeCells count="27"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  <mergeCell ref="B7:G7"/>
    <mergeCell ref="B8:G8"/>
    <mergeCell ref="B9:G9"/>
    <mergeCell ref="B10:G10"/>
    <mergeCell ref="C11:G11"/>
    <mergeCell ref="B12:B16"/>
    <mergeCell ref="C12:G12"/>
    <mergeCell ref="C13:G13"/>
    <mergeCell ref="C14:G14"/>
    <mergeCell ref="C15:G15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