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D9C6D470-4E2F-4A13-BF12-FCB92E137C4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ummary" sheetId="3" r:id="rId1"/>
    <sheet name="HS" sheetId="1" r:id="rId2"/>
    <sheet name="LS" sheetId="2" r:id="rId3"/>
    <sheet name="TERMS AND CONDITIONS" sheetId="4" r:id="rId4"/>
  </sheets>
  <definedNames>
    <definedName name="_xlnm.Print_Area" localSheetId="1">HS!$A$1:$H$26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G23" i="1"/>
  <c r="G38" i="2" l="1"/>
  <c r="G19" i="2"/>
  <c r="G17" i="2"/>
  <c r="G20" i="1"/>
  <c r="G18" i="1"/>
  <c r="G41" i="2" l="1"/>
  <c r="G40" i="2"/>
  <c r="G39" i="2" l="1"/>
  <c r="G37" i="2"/>
  <c r="G36" i="2"/>
  <c r="G35" i="2"/>
  <c r="G28" i="2"/>
  <c r="G25" i="2" l="1"/>
  <c r="G20" i="2"/>
  <c r="G18" i="2"/>
  <c r="G16" i="2"/>
  <c r="G15" i="2" l="1"/>
  <c r="G14" i="2"/>
  <c r="G21" i="1" l="1"/>
  <c r="G19" i="1"/>
  <c r="G17" i="1"/>
  <c r="G16" i="1"/>
  <c r="G15" i="1"/>
  <c r="G32" i="2" l="1"/>
  <c r="G42" i="2" s="1"/>
  <c r="G33" i="2"/>
  <c r="G34" i="2"/>
  <c r="G30" i="2" l="1"/>
  <c r="G27" i="2"/>
  <c r="G24" i="2"/>
  <c r="G22" i="2"/>
  <c r="G21" i="2"/>
  <c r="G12" i="2"/>
  <c r="C13" i="3" l="1"/>
  <c r="G43" i="2" l="1"/>
  <c r="G44" i="2" s="1"/>
  <c r="D13" i="3"/>
  <c r="E13" i="3" s="1"/>
  <c r="G13" i="1" l="1"/>
  <c r="G22" i="1" l="1"/>
  <c r="C11" i="3" l="1"/>
  <c r="D11" i="3" l="1"/>
  <c r="D14" i="3" s="1"/>
  <c r="C14" i="3"/>
  <c r="G24" i="1"/>
  <c r="G25" i="1" s="1"/>
  <c r="E11" i="3" l="1"/>
  <c r="E14" i="3" s="1"/>
</calcChain>
</file>

<file path=xl/sharedStrings.xml><?xml version="1.0" encoding="utf-8"?>
<sst xmlns="http://schemas.openxmlformats.org/spreadsheetml/2006/main" count="180" uniqueCount="115">
  <si>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</si>
  <si>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</si>
  <si>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</si>
  <si>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</si>
  <si>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</si>
  <si>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</si>
  <si>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</si>
  <si>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</si>
  <si>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</si>
  <si>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GST 28%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</si>
  <si>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</si>
  <si>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</si>
  <si>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</si>
  <si>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</si>
  <si>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</si>
  <si>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</si>
  <si>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</si>
  <si>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</si>
  <si>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</si>
  <si>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</si>
  <si>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</si>
  <si>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</si>
  <si>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Daikin Indoor Units</t>
  </si>
  <si>
    <t>Lot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</si>
  <si>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</si>
  <si>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</si>
  <si>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</si>
  <si>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</si>
  <si>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Transportation of spares and materials</t>
  </si>
  <si>
    <t>F</t>
  </si>
  <si>
    <t>G</t>
  </si>
  <si>
    <t>Daikin Outdoor Units</t>
  </si>
  <si>
    <t>Supply and Installation of Daikin VRV Airconditioners</t>
  </si>
  <si>
    <t>H</t>
  </si>
  <si>
    <t>Kg's</t>
  </si>
  <si>
    <t>I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</si>
  <si>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</si>
  <si>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</si>
  <si>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</si>
  <si>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</si>
  <si>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</si>
  <si>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</si>
  <si>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</si>
  <si>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IDU Refnut Joints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</si>
  <si>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</si>
  <si>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</si>
  <si>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</si>
  <si>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</si>
  <si>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</si>
  <si>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</si>
  <si>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</si>
  <si>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</si>
  <si>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</si>
  <si>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</si>
  <si>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</si>
  <si>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</si>
  <si>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</si>
  <si>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</si>
  <si>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</si>
  <si>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</si>
  <si>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</si>
  <si>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</si>
  <si>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</si>
  <si>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</si>
  <si>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</si>
  <si>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</si>
  <si>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</si>
  <si>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</t>
  </si>
  <si>
    <t>LOW SIDE</t>
  </si>
  <si>
    <t>TOTAL HIGH SIDE</t>
  </si>
  <si>
    <t>TOTAL LOW SIDE</t>
  </si>
  <si>
    <t>TOTAL HIGH SIDE + LOW SIDE</t>
  </si>
  <si>
    <t>Lifting Shifting VRV ODU &amp; IDU on all floors</t>
  </si>
  <si>
    <t>Supply &amp; Labour towards Communication Cable betweem IDU to ODU 2 Core 1.0 Sqmm with conduits for VRV Units</t>
  </si>
  <si>
    <t>Rutu Park, Thane - 4000601, Maharashtra. Email: services@services@ecovistamep.com  Mob. No. - 9322334106</t>
  </si>
  <si>
    <t>J</t>
  </si>
  <si>
    <t>K</t>
  </si>
  <si>
    <t>AEON AIRCONDITIONING SOLUTIONS</t>
  </si>
  <si>
    <t>Complete Airconditioning solutions.</t>
  </si>
  <si>
    <t>Supply of Daikin Make VRV Cassette AC Indoor Unit 2.08 TR - FXFSQ63ARV16</t>
  </si>
  <si>
    <t>Supply of Daikin Make VRV Hi Wall AC Indoor Unit 1.08 TR - FXAQ32ARVE6</t>
  </si>
  <si>
    <t>Labour charges towards Installation of VRV Cassette AC Indoor Unit 2.08 TR</t>
  </si>
  <si>
    <t>Labour charges towards Installation of VRV Compact Cassette AC Indoor Unit 1.33 TR</t>
  </si>
  <si>
    <t>Labour charges towards Installation of VRV Hi Wall AC Indoor Unit 1.08 TR</t>
  </si>
  <si>
    <t>Labour charges towards Installation of NVRV Hi Wall AC Unit 1.0 TR</t>
  </si>
  <si>
    <t>Supply &amp; Labour Charges towards Copper Piping with Nitrile Insulation for NVRV Units</t>
  </si>
  <si>
    <t>Supply &amp; Labour towards Communication Cable betweem IDU to ODU 4 Core 1.5 Sqmm with conduits for NVRV Units</t>
  </si>
  <si>
    <t>Supply &amp; Labour charges towards PVC Drain Piping 40mm</t>
  </si>
  <si>
    <t>Indoor Drain Pump for Hi Wall units</t>
  </si>
  <si>
    <t>Timer with Relay</t>
  </si>
  <si>
    <t>Fabrication of Outdoor Unit Stand for VRV units</t>
  </si>
  <si>
    <t>L</t>
  </si>
  <si>
    <t>M</t>
  </si>
  <si>
    <t>N</t>
  </si>
  <si>
    <t>O</t>
  </si>
  <si>
    <t>P</t>
  </si>
  <si>
    <t>If Required</t>
  </si>
  <si>
    <t>Cowl piece for VRV Outdoor units</t>
  </si>
  <si>
    <t>Supply of Daikin Make VRV Compact Cassette AC Indoor Unit 1.33 TR - FXZQ40BVM6</t>
  </si>
  <si>
    <t>Site Address: - Shop No. 5,6 &amp; 7, Saraswati Heights, Junction of Sevaram Lalwani &amp; Vithalbhai Patel Road, Mulund West, Mumbai-400080</t>
  </si>
  <si>
    <t>Supply of Daikin Make 16 HP VRV Outdoor Unit Top Discharge - RXQ16ARY6</t>
  </si>
  <si>
    <t>Supply of Daikin Make VRV Compact Cassette AC Indoor Unit 1.6 TR - FXZQ50BVM6</t>
  </si>
  <si>
    <t>Supply of Daikin Make VRV Hi Wall AC Indoor Unit 2.08 TR - FXAQ63ARVE6</t>
  </si>
  <si>
    <t>ICICI Bank</t>
  </si>
  <si>
    <t>Labour charges towards Installation of VRV Compact Cassette AC Indoor Unit 1.6 TR</t>
  </si>
  <si>
    <t>Labour charges towards Installation of VRV Hi Wall AC Indoor Unit 2.08 TR</t>
  </si>
  <si>
    <t>Labour charges towards Installation of NVRV Hi Wall AC Unit 2.0 TR</t>
  </si>
  <si>
    <t>Labour charges towards Nitrogen Pressure Testing, vaccuming, gas charging and  Commissioning of 16 HP VRV ODU &amp; IDUs</t>
  </si>
  <si>
    <t>Outdoor Unit Stand for NVRV 2.0 TR unit</t>
  </si>
  <si>
    <t>Labour charges towards Installation of 16 HP VRV Outdoor Unit.</t>
  </si>
  <si>
    <t>Supply of Daikin Make NVRV Hi Wall AC Unit 2.0 TR - G/FTKM60UV16/FTKU60UV16</t>
  </si>
  <si>
    <t>Supply of Daikin Make NVRV Hi Wall AC Unit 1.0 TR - G/FTKM35UV16/FTKU35UV16</t>
  </si>
  <si>
    <t>Outdoor Unit Stand for NVRV 1.0 TR unit</t>
  </si>
  <si>
    <t>Supply and Installation of 300 mm X 150 mm Cable Tray with Cover</t>
  </si>
  <si>
    <t>Supply &amp; Labour charges towards PVC Drain Piping 32mm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</si>
</sst>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36"/>
      <color rgb="FF002060"/>
      <name val="Arial"/>
      <family val="2"/>
    </font>
    <font>
      <sz val="22"/>
      <color rgb="FF002060"/>
      <name val="Brush Script MT"/>
      <family val="4"/>
    </font>
    <font>
      <sz val="24"/>
      <color rgb="FF002060"/>
      <name val="Brush Script MT"/>
      <family val="4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21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9" fontId="0" fillId="0" borderId="0" xfId="0" applyNumberFormat="1"/>
    <xf numFmtId="0" fontId="2" fillId="0" borderId="0" xfId="0" applyFont="1"/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166" fontId="17" fillId="0" borderId="15" xfId="0" applyNumberFormat="1" applyFont="1" applyBorder="1" applyAlignment="1">
      <alignment horizontal="right" vertical="center" wrapText="1"/>
    </xf>
    <xf numFmtId="166" fontId="17" fillId="0" borderId="1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16" fillId="0" borderId="39" xfId="0" applyFont="1" applyBorder="1" applyAlignment="1">
      <alignment horizontal="center" vertical="center"/>
    </xf>
    <xf numFmtId="166" fontId="17" fillId="0" borderId="40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7" fillId="0" borderId="16" xfId="0" applyFont="1" applyBorder="1" applyAlignment="1">
      <alignment horizontal="center" vertical="center" wrapText="1"/>
    </xf>
    <xf numFmtId="1" fontId="14" fillId="0" borderId="3" xfId="3" applyNumberFormat="1" applyFont="1" applyBorder="1" applyAlignment="1">
      <alignment horizontal="center" vertical="center" wrapText="1"/>
    </xf>
    <xf numFmtId="166" fontId="14" fillId="0" borderId="3" xfId="2" applyNumberFormat="1" applyFont="1" applyBorder="1" applyAlignment="1">
      <alignment vertical="center" wrapText="1"/>
    </xf>
    <xf numFmtId="166" fontId="14" fillId="0" borderId="12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6" fontId="5" fillId="0" borderId="3" xfId="0" applyNumberFormat="1" applyFont="1" applyBorder="1" applyAlignment="1">
      <alignment vertical="center" wrapText="1"/>
    </xf>
    <xf numFmtId="166" fontId="5" fillId="0" borderId="12" xfId="0" applyNumberFormat="1" applyFont="1" applyBorder="1" applyAlignment="1">
      <alignment vertical="center" wrapText="1"/>
    </xf>
    <xf numFmtId="0" fontId="15" fillId="0" borderId="14" xfId="0" applyFont="1" applyBorder="1" applyAlignment="1">
      <alignment vertical="top"/>
    </xf>
    <xf numFmtId="166" fontId="17" fillId="0" borderId="16" xfId="0" applyNumberFormat="1" applyFont="1" applyBorder="1" applyAlignment="1">
      <alignment vertical="center"/>
    </xf>
    <xf numFmtId="166" fontId="17" fillId="0" borderId="36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66" fontId="17" fillId="0" borderId="51" xfId="0" applyNumberFormat="1" applyFont="1" applyBorder="1" applyAlignment="1">
      <alignment vertical="center"/>
    </xf>
    <xf numFmtId="166" fontId="17" fillId="0" borderId="12" xfId="0" applyNumberFormat="1" applyFont="1" applyBorder="1" applyAlignment="1">
      <alignment vertical="center"/>
    </xf>
    <xf numFmtId="0" fontId="5" fillId="0" borderId="14" xfId="0" applyFont="1" applyBorder="1" applyAlignment="1">
      <alignment vertical="top"/>
    </xf>
    <xf numFmtId="1" fontId="17" fillId="0" borderId="16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right" vertical="center"/>
    </xf>
    <xf numFmtId="166" fontId="17" fillId="0" borderId="19" xfId="0" applyNumberFormat="1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4" fillId="0" borderId="3" xfId="3" applyFont="1" applyBorder="1" applyAlignment="1">
      <alignment horizontal="center" vertical="center" wrapText="1"/>
    </xf>
    <xf numFmtId="1" fontId="14" fillId="0" borderId="4" xfId="3" applyNumberFormat="1" applyFont="1" applyBorder="1" applyAlignment="1">
      <alignment horizontal="center" vertical="center" wrapText="1"/>
    </xf>
    <xf numFmtId="166" fontId="14" fillId="0" borderId="4" xfId="2" applyNumberFormat="1" applyFont="1" applyBorder="1" applyAlignment="1">
      <alignment vertical="center"/>
    </xf>
    <xf numFmtId="166" fontId="14" fillId="0" borderId="12" xfId="2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66" fontId="14" fillId="0" borderId="3" xfId="2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7" fillId="0" borderId="4" xfId="3" applyFont="1" applyBorder="1" applyAlignment="1">
      <alignment vertical="center"/>
    </xf>
    <xf numFmtId="0" fontId="15" fillId="0" borderId="14" xfId="0" applyFont="1" applyBorder="1"/>
    <xf numFmtId="166" fontId="17" fillId="0" borderId="14" xfId="0" applyNumberFormat="1" applyFont="1" applyBorder="1" applyAlignment="1">
      <alignment vertical="center"/>
    </xf>
    <xf numFmtId="166" fontId="17" fillId="0" borderId="17" xfId="0" applyNumberFormat="1" applyFont="1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166" fontId="17" fillId="0" borderId="42" xfId="0" applyNumberFormat="1" applyFont="1" applyBorder="1" applyAlignment="1">
      <alignment vertical="center"/>
    </xf>
    <xf numFmtId="166" fontId="17" fillId="0" borderId="41" xfId="0" applyNumberFormat="1" applyFont="1" applyBorder="1" applyAlignment="1">
      <alignment vertical="center"/>
    </xf>
    <xf numFmtId="0" fontId="15" fillId="3" borderId="3" xfId="0" applyFont="1" applyFill="1" applyBorder="1"/>
    <xf numFmtId="0" fontId="14" fillId="3" borderId="3" xfId="3" applyFont="1" applyFill="1" applyBorder="1" applyAlignment="1">
      <alignment horizontal="center" vertical="center" wrapText="1"/>
    </xf>
    <xf numFmtId="1" fontId="14" fillId="3" borderId="3" xfId="3" applyNumberFormat="1" applyFont="1" applyFill="1" applyBorder="1" applyAlignment="1">
      <alignment horizontal="center" vertical="center" wrapText="1"/>
    </xf>
    <xf numFmtId="166" fontId="14" fillId="3" borderId="3" xfId="1" applyNumberFormat="1" applyFont="1" applyFill="1" applyBorder="1" applyAlignment="1">
      <alignment vertical="center"/>
    </xf>
    <xf numFmtId="166" fontId="14" fillId="3" borderId="12" xfId="1" applyNumberFormat="1" applyFont="1" applyFill="1" applyBorder="1" applyAlignment="1">
      <alignment vertical="center"/>
    </xf>
    <xf numFmtId="0" fontId="15" fillId="0" borderId="0" xfId="0" applyFont="1"/>
    <xf numFmtId="164" fontId="15" fillId="0" borderId="0" xfId="0" applyNumberFormat="1" applyFont="1"/>
    <xf numFmtId="0" fontId="15" fillId="0" borderId="0" xfId="1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6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166" fontId="17" fillId="0" borderId="56" xfId="0" applyNumberFormat="1" applyFont="1" applyBorder="1" applyAlignment="1">
      <alignment horizontal="right" vertical="center" wrapText="1"/>
    </xf>
    <xf numFmtId="0" fontId="5" fillId="0" borderId="5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2" fontId="14" fillId="0" borderId="27" xfId="0" applyNumberFormat="1" applyFont="1" applyBorder="1" applyAlignment="1">
      <alignment horizontal="center" vertical="center" wrapText="1"/>
    </xf>
    <xf numFmtId="165" fontId="14" fillId="0" borderId="10" xfId="2" applyNumberFormat="1" applyFont="1" applyBorder="1" applyAlignment="1">
      <alignment vertical="center"/>
    </xf>
    <xf numFmtId="0" fontId="19" fillId="0" borderId="0" xfId="0" applyFont="1"/>
    <xf numFmtId="0" fontId="7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166" fontId="7" fillId="5" borderId="32" xfId="0" applyNumberFormat="1" applyFont="1" applyFill="1" applyBorder="1" applyAlignment="1">
      <alignment horizontal="center"/>
    </xf>
    <xf numFmtId="0" fontId="11" fillId="5" borderId="30" xfId="0" applyFont="1" applyFill="1" applyBorder="1" applyAlignment="1">
      <alignment horizontal="center"/>
    </xf>
    <xf numFmtId="166" fontId="7" fillId="5" borderId="26" xfId="0" applyNumberFormat="1" applyFont="1" applyFill="1" applyBorder="1" applyAlignment="1">
      <alignment horizontal="center"/>
    </xf>
    <xf numFmtId="0" fontId="11" fillId="6" borderId="30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 vertical="center"/>
    </xf>
    <xf numFmtId="166" fontId="7" fillId="6" borderId="20" xfId="0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166" fontId="11" fillId="0" borderId="34" xfId="1" applyNumberFormat="1" applyFont="1" applyFill="1" applyBorder="1" applyAlignment="1">
      <alignment horizontal="right" vertical="center" wrapText="1"/>
    </xf>
    <xf numFmtId="166" fontId="11" fillId="0" borderId="20" xfId="1" applyNumberFormat="1" applyFont="1" applyFill="1" applyBorder="1" applyAlignment="1">
      <alignment horizontal="right" vertical="center" wrapText="1"/>
    </xf>
    <xf numFmtId="166" fontId="11" fillId="0" borderId="35" xfId="1" applyNumberFormat="1" applyFont="1" applyFill="1" applyBorder="1" applyAlignment="1">
      <alignment horizontal="right" vertical="center" wrapText="1"/>
    </xf>
    <xf numFmtId="166" fontId="11" fillId="0" borderId="34" xfId="1" applyNumberFormat="1" applyFont="1" applyFill="1" applyBorder="1" applyAlignment="1">
      <alignment vertical="center" wrapText="1"/>
    </xf>
    <xf numFmtId="166" fontId="11" fillId="0" borderId="20" xfId="1" applyNumberFormat="1" applyFont="1" applyFill="1" applyBorder="1" applyAlignment="1">
      <alignment vertical="center" wrapText="1"/>
    </xf>
    <xf numFmtId="166" fontId="11" fillId="0" borderId="35" xfId="1" applyNumberFormat="1" applyFont="1" applyFill="1" applyBorder="1" applyAlignment="1">
      <alignment vertical="center" wrapText="1"/>
    </xf>
    <xf numFmtId="166" fontId="0" fillId="0" borderId="0" xfId="0" applyNumberFormat="1"/>
    <xf numFmtId="166" fontId="19" fillId="0" borderId="0" xfId="0" applyNumberFormat="1" applyFont="1"/>
    <xf numFmtId="0" fontId="5" fillId="0" borderId="44" xfId="0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/>
    </xf>
    <xf numFmtId="1" fontId="17" fillId="3" borderId="16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14" fontId="4" fillId="2" borderId="46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" fillId="0" borderId="52" xfId="0" applyFont="1" applyBorder="1" applyAlignment="1">
      <alignment horizontal="center" vertical="top" wrapText="1"/>
    </xf>
    <xf numFmtId="0" fontId="4" fillId="0" borderId="58" xfId="0" applyFont="1" applyBorder="1" applyAlignment="1">
      <alignment horizontal="center" vertical="top" wrapText="1"/>
    </xf>
    <xf numFmtId="0" fontId="4" fillId="0" borderId="59" xfId="0" applyFont="1" applyBorder="1" applyAlignment="1">
      <alignment horizontal="center" vertical="top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43" xfId="0" applyFont="1" applyBorder="1" applyAlignment="1">
      <alignment horizontal="left"/>
    </xf>
  </cellXfs>
  <cellStyles count="4">
    <cellStyle name="Comma" xfId="1" builtinId="3"/>
    <cellStyle name="Comma 2 2" xfId="2" xr:uid="{00000000-0005-0000-0000-000001000000}"/>
    <cellStyle name="Normal" xfId="0" builtinId="0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80595</xdr:colOff>
      <xdr:row>0</xdr:row>
      <xdr:rowOff>508000</xdr:rowOff>
    </xdr:from>
    <xdr:to>
      <xdr:col>1</xdr:col>
      <xdr:colOff>1371599</xdr:colOff>
      <xdr:row>3</xdr:row>
      <xdr:rowOff>134936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99C16E-1493-4E26-A60A-E0DDAC115D2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0595" y="508000"/>
          <a:ext cx="2116504" cy="85724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277813</xdr:colOff>
      <xdr:row>0</xdr:row>
      <xdr:rowOff>87311</xdr:rowOff>
    </xdr:from>
    <xdr:to>
      <xdr:col>2</xdr:col>
      <xdr:colOff>1841867</xdr:colOff>
      <xdr:row>3</xdr:row>
      <xdr:rowOff>103186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9921D3-99AD-49FA-9B50-1A72E4316A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00063" y="87311"/>
          <a:ext cx="2119679" cy="920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85725</xdr:rowOff>
    </xdr:from>
    <xdr:to>
      <xdr:col>2</xdr:col>
      <xdr:colOff>1824404</xdr:colOff>
      <xdr:row>3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548F87-EC04-43B0-9F34-18B53F020C3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0" y="85725"/>
          <a:ext cx="2119679" cy="9207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0</xdr:row>
      <xdr:rowOff>111125</xdr:rowOff>
    </xdr:from>
    <xdr:to>
      <xdr:col>2</xdr:col>
      <xdr:colOff>1111250</xdr:colOff>
      <xdr:row>2</xdr:row>
      <xdr:rowOff>150813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07FC18-CF84-42AE-A7BA-7F5C5D51704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1626" y="111125"/>
          <a:ext cx="1706562" cy="754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2441-0319-4843-B7F0-24B4A289EE4C}">
  <dimension ref="A1:E16"/>
  <sheetViews>
    <sheetView showGridLines="0" zoomScale="120" zoomScaleNormal="120" workbookViewId="0">
      <selection activeCell="F1" sqref="F1"/>
    </sheetView>
  </sheetViews>
  <sheetFormatPr defaultRowHeight="18.75" x14ac:dyDescent="0.3"/>
  <cols>
    <col min="1" max="1" width="12.42578125" style="88" bestFit="1" customWidth="1"/>
    <col min="2" max="2" width="77.28515625" style="88" bestFit="1" customWidth="1"/>
    <col min="3" max="3" width="23.5703125" style="88" bestFit="1" customWidth="1"/>
    <col min="4" max="4" width="17" style="88" bestFit="1" customWidth="1"/>
    <col min="5" max="5" width="35.5703125" style="88" bestFit="1" customWidth="1"/>
    <col min="6" max="16384" width="9.140625" style="88"/>
  </cols>
  <sheetData>
    <row r="1" spans="1:5" ht="45" x14ac:dyDescent="0.3">
      <c r="A1" s="122" t="s">
        <v>77</v>
      </c>
      <c r="B1" s="123"/>
      <c r="C1" s="123"/>
      <c r="D1" s="123"/>
      <c r="E1" s="124"/>
    </row>
    <row r="2" spans="1:5" ht="33" x14ac:dyDescent="0.3">
      <c r="A2" s="113" t="s">
        <v>78</v>
      </c>
      <c r="B2" s="114"/>
      <c r="C2" s="114"/>
      <c r="D2" s="114"/>
      <c r="E2" s="115"/>
    </row>
    <row r="3" spans="1:5" x14ac:dyDescent="0.3">
      <c r="A3" s="125" t="s">
        <v>55</v>
      </c>
      <c r="B3" s="126"/>
      <c r="C3" s="126"/>
      <c r="D3" s="126"/>
      <c r="E3" s="127"/>
    </row>
    <row r="4" spans="1:5" ht="19.5" thickBot="1" x14ac:dyDescent="0.35">
      <c r="A4" s="128" t="s">
        <v>74</v>
      </c>
      <c r="B4" s="129"/>
      <c r="C4" s="129"/>
      <c r="D4" s="129"/>
      <c r="E4" s="130"/>
    </row>
    <row r="5" spans="1:5" x14ac:dyDescent="0.3">
      <c r="A5" s="139"/>
      <c r="B5" s="7" t="s">
        <v>40</v>
      </c>
      <c r="C5" s="141"/>
      <c r="D5" s="143" t="s">
        <v>41</v>
      </c>
      <c r="E5" s="145">
        <v>45805</v>
      </c>
    </row>
    <row r="6" spans="1:5" ht="19.5" thickBot="1" x14ac:dyDescent="0.35">
      <c r="A6" s="140"/>
      <c r="B6" s="8" t="s">
        <v>103</v>
      </c>
      <c r="C6" s="142"/>
      <c r="D6" s="144"/>
      <c r="E6" s="146"/>
    </row>
    <row r="7" spans="1:5" ht="19.5" thickBot="1" x14ac:dyDescent="0.35">
      <c r="A7" s="116" t="s">
        <v>99</v>
      </c>
      <c r="B7" s="117"/>
      <c r="C7" s="117"/>
      <c r="D7" s="117"/>
      <c r="E7" s="118"/>
    </row>
    <row r="8" spans="1:5" x14ac:dyDescent="0.3">
      <c r="A8" s="131" t="s">
        <v>57</v>
      </c>
      <c r="B8" s="133" t="s">
        <v>58</v>
      </c>
      <c r="C8" s="135" t="s">
        <v>59</v>
      </c>
      <c r="D8" s="137" t="s">
        <v>60</v>
      </c>
      <c r="E8" s="137" t="s">
        <v>61</v>
      </c>
    </row>
    <row r="9" spans="1:5" ht="19.5" thickBot="1" x14ac:dyDescent="0.35">
      <c r="A9" s="132"/>
      <c r="B9" s="134"/>
      <c r="C9" s="136"/>
      <c r="D9" s="138"/>
      <c r="E9" s="138"/>
    </row>
    <row r="10" spans="1:5" ht="19.5" thickBot="1" x14ac:dyDescent="0.35">
      <c r="A10" s="119" t="s">
        <v>67</v>
      </c>
      <c r="B10" s="120"/>
      <c r="C10" s="120"/>
      <c r="D10" s="120"/>
      <c r="E10" s="121"/>
    </row>
    <row r="11" spans="1:5" ht="19.5" thickBot="1" x14ac:dyDescent="0.35">
      <c r="A11" s="89"/>
      <c r="B11" s="90" t="s">
        <v>69</v>
      </c>
      <c r="C11" s="91">
        <f>HS!G23</f>
        <v>808165</v>
      </c>
      <c r="D11" s="91">
        <f>C11*0.28</f>
        <v>226286.2</v>
      </c>
      <c r="E11" s="91">
        <f>C11+D11</f>
        <v>1034451.2</v>
      </c>
    </row>
    <row r="12" spans="1:5" ht="19.5" thickBot="1" x14ac:dyDescent="0.35">
      <c r="A12" s="119" t="s">
        <v>68</v>
      </c>
      <c r="B12" s="120"/>
      <c r="C12" s="120"/>
      <c r="D12" s="120"/>
      <c r="E12" s="121"/>
    </row>
    <row r="13" spans="1:5" ht="19.5" thickBot="1" x14ac:dyDescent="0.35">
      <c r="A13" s="92"/>
      <c r="B13" s="90" t="s">
        <v>70</v>
      </c>
      <c r="C13" s="93">
        <f>LS!G42</f>
        <v>349035</v>
      </c>
      <c r="D13" s="93">
        <f>C13*0.18</f>
        <v>62826.299999999996</v>
      </c>
      <c r="E13" s="93">
        <f>C13+D13</f>
        <v>411861.3</v>
      </c>
    </row>
    <row r="14" spans="1:5" ht="19.5" thickBot="1" x14ac:dyDescent="0.35">
      <c r="A14" s="94"/>
      <c r="B14" s="95" t="s">
        <v>71</v>
      </c>
      <c r="C14" s="96">
        <f>C13+C11</f>
        <v>1157200</v>
      </c>
      <c r="D14" s="96">
        <f>D13+D11</f>
        <v>289112.5</v>
      </c>
      <c r="E14" s="96">
        <f>E13+E11</f>
        <v>1446312.5</v>
      </c>
    </row>
    <row r="16" spans="1:5" x14ac:dyDescent="0.3">
      <c r="E16" s="106"/>
    </row>
  </sheetData>
  <mergeCells count="16">
    <mergeCell ref="A2:E2"/>
    <mergeCell ref="A7:E7"/>
    <mergeCell ref="A12:E12"/>
    <mergeCell ref="A1:E1"/>
    <mergeCell ref="A3:E3"/>
    <mergeCell ref="A4:E4"/>
    <mergeCell ref="A10:E10"/>
    <mergeCell ref="A8:A9"/>
    <mergeCell ref="B8:B9"/>
    <mergeCell ref="C8:C9"/>
    <mergeCell ref="D8:D9"/>
    <mergeCell ref="E8:E9"/>
    <mergeCell ref="A5:A6"/>
    <mergeCell ref="C5:C6"/>
    <mergeCell ref="D5:D6"/>
    <mergeCell ref="E5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zoomScale="120" zoomScaleNormal="120" workbookViewId="0">
      <selection activeCell="H1" sqref="H1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06.85546875" customWidth="1"/>
    <col min="4" max="4" width="6.42578125" customWidth="1"/>
    <col min="5" max="5" width="9" style="2" customWidth="1"/>
    <col min="6" max="6" width="14.140625" style="3" bestFit="1" customWidth="1"/>
    <col min="7" max="7" width="18.5703125" style="4" bestFit="1" customWidth="1"/>
    <col min="8" max="8" width="7.28515625" customWidth="1"/>
    <col min="9" max="9" width="13.85546875" bestFit="1" customWidth="1"/>
    <col min="10" max="21" width="9.28515625" customWidth="1"/>
  </cols>
  <sheetData>
    <row r="1" spans="2:11" ht="26.25" x14ac:dyDescent="0.25">
      <c r="B1" s="147" t="s">
        <v>77</v>
      </c>
      <c r="C1" s="148"/>
      <c r="D1" s="148"/>
      <c r="E1" s="148"/>
      <c r="F1" s="148"/>
      <c r="G1" s="149"/>
    </row>
    <row r="2" spans="2:11" ht="30" x14ac:dyDescent="0.25">
      <c r="B2" s="156" t="s">
        <v>78</v>
      </c>
      <c r="C2" s="157"/>
      <c r="D2" s="157"/>
      <c r="E2" s="157"/>
      <c r="F2" s="157"/>
      <c r="G2" s="158"/>
    </row>
    <row r="3" spans="2:11" x14ac:dyDescent="0.25">
      <c r="B3" s="125" t="s">
        <v>55</v>
      </c>
      <c r="C3" s="126"/>
      <c r="D3" s="126"/>
      <c r="E3" s="126"/>
      <c r="F3" s="126"/>
      <c r="G3" s="127"/>
    </row>
    <row r="4" spans="2:11" ht="15.75" thickBot="1" x14ac:dyDescent="0.3">
      <c r="B4" s="128" t="s">
        <v>74</v>
      </c>
      <c r="C4" s="129"/>
      <c r="D4" s="129"/>
      <c r="E4" s="129"/>
      <c r="F4" s="129"/>
      <c r="G4" s="130"/>
    </row>
    <row r="5" spans="2:11" ht="18.75" customHeight="1" x14ac:dyDescent="0.25">
      <c r="B5" s="139"/>
      <c r="C5" s="7" t="s">
        <v>40</v>
      </c>
      <c r="D5" s="152" t="s">
        <v>41</v>
      </c>
      <c r="E5" s="153"/>
      <c r="F5" s="145">
        <v>45805</v>
      </c>
      <c r="G5" s="150"/>
    </row>
    <row r="6" spans="2:11" ht="19.5" customHeight="1" thickBot="1" x14ac:dyDescent="0.3">
      <c r="B6" s="140"/>
      <c r="C6" s="8" t="s">
        <v>103</v>
      </c>
      <c r="D6" s="154"/>
      <c r="E6" s="155"/>
      <c r="F6" s="146"/>
      <c r="G6" s="151"/>
    </row>
    <row r="7" spans="2:11" ht="19.5" thickBot="1" x14ac:dyDescent="0.3">
      <c r="B7" s="162" t="s">
        <v>99</v>
      </c>
      <c r="C7" s="163"/>
      <c r="D7" s="163"/>
      <c r="E7" s="163"/>
      <c r="F7" s="163"/>
      <c r="G7" s="164"/>
    </row>
    <row r="8" spans="2:11" ht="16.5" thickBot="1" x14ac:dyDescent="0.3">
      <c r="B8" s="159" t="s">
        <v>0</v>
      </c>
      <c r="C8" s="160"/>
      <c r="D8" s="160"/>
      <c r="E8" s="160"/>
      <c r="F8" s="160"/>
      <c r="G8" s="161"/>
    </row>
    <row r="9" spans="2:11" ht="16.5" thickBot="1" x14ac:dyDescent="0.3">
      <c r="B9" s="169" t="s">
        <v>1</v>
      </c>
      <c r="C9" s="170"/>
      <c r="D9" s="170"/>
      <c r="E9" s="170"/>
      <c r="F9" s="170"/>
      <c r="G9" s="171"/>
    </row>
    <row r="10" spans="2:11" ht="16.5" thickBot="1" x14ac:dyDescent="0.3">
      <c r="B10" s="9" t="s">
        <v>12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6</v>
      </c>
    </row>
    <row r="11" spans="2:11" ht="19.5" customHeight="1" thickBot="1" x14ac:dyDescent="0.3">
      <c r="B11" s="172" t="s">
        <v>32</v>
      </c>
      <c r="C11" s="173"/>
      <c r="D11" s="173"/>
      <c r="E11" s="173"/>
      <c r="F11" s="173"/>
      <c r="G11" s="174"/>
    </row>
    <row r="12" spans="2:11" ht="15.75" x14ac:dyDescent="0.25">
      <c r="B12" s="28" t="s">
        <v>16</v>
      </c>
      <c r="C12" s="84" t="s">
        <v>31</v>
      </c>
      <c r="D12" s="85"/>
      <c r="E12" s="85"/>
      <c r="F12" s="86"/>
      <c r="G12" s="87"/>
    </row>
    <row r="13" spans="2:11" ht="15.75" x14ac:dyDescent="0.25">
      <c r="B13" s="18">
        <v>1</v>
      </c>
      <c r="C13" s="19" t="s">
        <v>100</v>
      </c>
      <c r="D13" s="20" t="s">
        <v>7</v>
      </c>
      <c r="E13" s="20">
        <v>1</v>
      </c>
      <c r="F13" s="21">
        <v>309010</v>
      </c>
      <c r="G13" s="22">
        <f>F13*E13</f>
        <v>309010</v>
      </c>
      <c r="K13" s="13"/>
    </row>
    <row r="14" spans="2:11" ht="15.75" x14ac:dyDescent="0.25">
      <c r="B14" s="16" t="s">
        <v>21</v>
      </c>
      <c r="C14" s="23" t="s">
        <v>22</v>
      </c>
      <c r="D14" s="17"/>
      <c r="E14" s="17"/>
      <c r="F14" s="24"/>
      <c r="G14" s="22"/>
    </row>
    <row r="15" spans="2:11" ht="15.75" x14ac:dyDescent="0.25">
      <c r="B15" s="18">
        <v>1</v>
      </c>
      <c r="C15" s="25" t="s">
        <v>79</v>
      </c>
      <c r="D15" s="26" t="s">
        <v>7</v>
      </c>
      <c r="E15" s="26">
        <v>2</v>
      </c>
      <c r="F15" s="27">
        <v>50895</v>
      </c>
      <c r="G15" s="22">
        <f t="shared" ref="G15" si="0">F15*E15</f>
        <v>101790</v>
      </c>
    </row>
    <row r="16" spans="2:11" ht="15.75" x14ac:dyDescent="0.25">
      <c r="B16" s="18">
        <v>2</v>
      </c>
      <c r="C16" s="25" t="s">
        <v>101</v>
      </c>
      <c r="D16" s="26" t="s">
        <v>7</v>
      </c>
      <c r="E16" s="26">
        <v>3</v>
      </c>
      <c r="F16" s="27">
        <v>55640</v>
      </c>
      <c r="G16" s="22">
        <f t="shared" ref="G16" si="1">F16*E16</f>
        <v>166920</v>
      </c>
    </row>
    <row r="17" spans="2:11" ht="15.75" x14ac:dyDescent="0.25">
      <c r="B17" s="18">
        <v>3</v>
      </c>
      <c r="C17" s="25" t="s">
        <v>98</v>
      </c>
      <c r="D17" s="26" t="s">
        <v>7</v>
      </c>
      <c r="E17" s="26">
        <v>1</v>
      </c>
      <c r="F17" s="27">
        <v>54535</v>
      </c>
      <c r="G17" s="22">
        <f t="shared" ref="G17:G18" si="2">F17*E17</f>
        <v>54535</v>
      </c>
    </row>
    <row r="18" spans="2:11" ht="15.75" x14ac:dyDescent="0.25">
      <c r="B18" s="18">
        <v>4</v>
      </c>
      <c r="C18" s="25" t="s">
        <v>102</v>
      </c>
      <c r="D18" s="26" t="s">
        <v>7</v>
      </c>
      <c r="E18" s="26">
        <v>1</v>
      </c>
      <c r="F18" s="27">
        <v>30745</v>
      </c>
      <c r="G18" s="22">
        <f t="shared" si="2"/>
        <v>30745</v>
      </c>
    </row>
    <row r="19" spans="2:11" ht="15.75" x14ac:dyDescent="0.25">
      <c r="B19" s="18">
        <v>5</v>
      </c>
      <c r="C19" s="25" t="s">
        <v>80</v>
      </c>
      <c r="D19" s="26" t="s">
        <v>7</v>
      </c>
      <c r="E19" s="26">
        <v>1</v>
      </c>
      <c r="F19" s="27">
        <v>27365</v>
      </c>
      <c r="G19" s="22">
        <f t="shared" ref="G19:G20" si="3">F19*E19</f>
        <v>27365</v>
      </c>
    </row>
    <row r="20" spans="2:11" ht="15.75" x14ac:dyDescent="0.25">
      <c r="B20" s="18">
        <v>6</v>
      </c>
      <c r="C20" s="25" t="s">
        <v>110</v>
      </c>
      <c r="D20" s="26" t="s">
        <v>7</v>
      </c>
      <c r="E20" s="26">
        <v>1</v>
      </c>
      <c r="F20" s="27">
        <v>47000</v>
      </c>
      <c r="G20" s="22">
        <f t="shared" si="3"/>
        <v>47000</v>
      </c>
    </row>
    <row r="21" spans="2:11" ht="15.75" x14ac:dyDescent="0.25">
      <c r="B21" s="18">
        <v>7</v>
      </c>
      <c r="C21" s="25" t="s">
        <v>111</v>
      </c>
      <c r="D21" s="26" t="s">
        <v>7</v>
      </c>
      <c r="E21" s="26">
        <v>1</v>
      </c>
      <c r="F21" s="27">
        <v>29500</v>
      </c>
      <c r="G21" s="22">
        <f t="shared" ref="G21" si="4">F21*E21</f>
        <v>29500</v>
      </c>
    </row>
    <row r="22" spans="2:11" ht="16.5" thickBot="1" x14ac:dyDescent="0.3">
      <c r="B22" s="79" t="s">
        <v>26</v>
      </c>
      <c r="C22" s="80" t="s">
        <v>43</v>
      </c>
      <c r="D22" s="81" t="s">
        <v>7</v>
      </c>
      <c r="E22" s="82">
        <v>7</v>
      </c>
      <c r="F22" s="83">
        <v>5900</v>
      </c>
      <c r="G22" s="51">
        <f>SUM(E22*F22)</f>
        <v>41300</v>
      </c>
      <c r="K22" s="13"/>
    </row>
    <row r="23" spans="2:11" ht="19.5" thickBot="1" x14ac:dyDescent="0.3">
      <c r="B23" s="165" t="s">
        <v>8</v>
      </c>
      <c r="C23" s="166"/>
      <c r="D23" s="166"/>
      <c r="E23" s="166"/>
      <c r="F23" s="166"/>
      <c r="G23" s="99">
        <f>SUM(G13:G22)</f>
        <v>808165</v>
      </c>
      <c r="I23" s="105"/>
    </row>
    <row r="24" spans="2:11" ht="19.5" thickBot="1" x14ac:dyDescent="0.3">
      <c r="B24" s="167" t="s">
        <v>9</v>
      </c>
      <c r="C24" s="168"/>
      <c r="D24" s="168"/>
      <c r="E24" s="168"/>
      <c r="F24" s="168"/>
      <c r="G24" s="100">
        <f>G23*28%</f>
        <v>226286.2</v>
      </c>
    </row>
    <row r="25" spans="2:11" ht="19.5" thickBot="1" x14ac:dyDescent="0.3">
      <c r="B25" s="167" t="s">
        <v>10</v>
      </c>
      <c r="C25" s="168"/>
      <c r="D25" s="168"/>
      <c r="E25" s="168"/>
      <c r="F25" s="168"/>
      <c r="G25" s="101">
        <f>SUM(G23:G24)</f>
        <v>1034451.2</v>
      </c>
    </row>
    <row r="26" spans="2:11" ht="15.75" x14ac:dyDescent="0.25">
      <c r="B26" s="75"/>
      <c r="C26" s="75"/>
      <c r="D26" s="75"/>
      <c r="E26" s="76"/>
      <c r="F26" s="77"/>
      <c r="G26" s="78"/>
    </row>
    <row r="28" spans="2:11" x14ac:dyDescent="0.25">
      <c r="G28"/>
    </row>
  </sheetData>
  <mergeCells count="15">
    <mergeCell ref="B8:G8"/>
    <mergeCell ref="B7:G7"/>
    <mergeCell ref="B23:F23"/>
    <mergeCell ref="B24:F24"/>
    <mergeCell ref="B25:F25"/>
    <mergeCell ref="B9:G9"/>
    <mergeCell ref="B11:G11"/>
    <mergeCell ref="B1:G1"/>
    <mergeCell ref="B3:G3"/>
    <mergeCell ref="B4:G4"/>
    <mergeCell ref="B5:B6"/>
    <mergeCell ref="F5:F6"/>
    <mergeCell ref="G5:G6"/>
    <mergeCell ref="D5:E6"/>
    <mergeCell ref="B2:G2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559F-4349-405C-8E90-3C3A089E3750}">
  <sheetPr>
    <pageSetUpPr fitToPage="1"/>
  </sheetPr>
  <dimension ref="B1:I45"/>
  <sheetViews>
    <sheetView showGridLines="0" tabSelected="1" zoomScaleNormal="100" workbookViewId="0">
      <selection activeCell="H1" sqref="H1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10.85546875" bestFit="1" customWidth="1"/>
    <col min="9" max="9" width="12.28515625" bestFit="1" customWidth="1"/>
  </cols>
  <sheetData>
    <row r="1" spans="2:7" ht="26.25" x14ac:dyDescent="0.4">
      <c r="B1" s="182" t="s">
        <v>77</v>
      </c>
      <c r="C1" s="183"/>
      <c r="D1" s="183"/>
      <c r="E1" s="183"/>
      <c r="F1" s="183"/>
      <c r="G1" s="184"/>
    </row>
    <row r="2" spans="2:7" ht="30" x14ac:dyDescent="0.25">
      <c r="B2" s="156" t="s">
        <v>78</v>
      </c>
      <c r="C2" s="157"/>
      <c r="D2" s="157"/>
      <c r="E2" s="157"/>
      <c r="F2" s="157"/>
      <c r="G2" s="158"/>
    </row>
    <row r="3" spans="2:7" x14ac:dyDescent="0.25">
      <c r="B3" s="185" t="s">
        <v>55</v>
      </c>
      <c r="C3" s="186"/>
      <c r="D3" s="186"/>
      <c r="E3" s="186"/>
      <c r="F3" s="186"/>
      <c r="G3" s="187"/>
    </row>
    <row r="4" spans="2:7" ht="15.75" thickBot="1" x14ac:dyDescent="0.3">
      <c r="B4" s="188" t="s">
        <v>74</v>
      </c>
      <c r="C4" s="189"/>
      <c r="D4" s="189"/>
      <c r="E4" s="189"/>
      <c r="F4" s="189"/>
      <c r="G4" s="190"/>
    </row>
    <row r="5" spans="2:7" ht="18.75" customHeight="1" x14ac:dyDescent="0.25">
      <c r="B5" s="139"/>
      <c r="C5" s="7" t="s">
        <v>40</v>
      </c>
      <c r="D5" s="152" t="s">
        <v>41</v>
      </c>
      <c r="E5" s="153"/>
      <c r="F5" s="145">
        <v>45805</v>
      </c>
      <c r="G5" s="150"/>
    </row>
    <row r="6" spans="2:7" ht="19.5" customHeight="1" thickBot="1" x14ac:dyDescent="0.3">
      <c r="B6" s="140"/>
      <c r="C6" s="8" t="s">
        <v>103</v>
      </c>
      <c r="D6" s="154"/>
      <c r="E6" s="155"/>
      <c r="F6" s="146"/>
      <c r="G6" s="151"/>
    </row>
    <row r="7" spans="2:7" ht="19.5" thickBot="1" x14ac:dyDescent="0.3">
      <c r="B7" s="116" t="s">
        <v>99</v>
      </c>
      <c r="C7" s="117"/>
      <c r="D7" s="117"/>
      <c r="E7" s="117"/>
      <c r="F7" s="117"/>
      <c r="G7" s="118"/>
    </row>
    <row r="8" spans="2:7" ht="16.5" thickBot="1" x14ac:dyDescent="0.3">
      <c r="B8" s="159" t="s">
        <v>0</v>
      </c>
      <c r="C8" s="160"/>
      <c r="D8" s="160"/>
      <c r="E8" s="160"/>
      <c r="F8" s="160"/>
      <c r="G8" s="161"/>
    </row>
    <row r="9" spans="2:7" s="1" customFormat="1" ht="16.5" thickBot="1" x14ac:dyDescent="0.3">
      <c r="B9" s="175" t="s">
        <v>11</v>
      </c>
      <c r="C9" s="176"/>
      <c r="D9" s="176"/>
      <c r="E9" s="176"/>
      <c r="F9" s="176"/>
      <c r="G9" s="177"/>
    </row>
    <row r="10" spans="2:7" s="1" customFormat="1" ht="16.5" thickBot="1" x14ac:dyDescent="0.3">
      <c r="B10" s="9" t="s">
        <v>12</v>
      </c>
      <c r="C10" s="10" t="s">
        <v>13</v>
      </c>
      <c r="D10" s="10" t="s">
        <v>14</v>
      </c>
      <c r="E10" s="11" t="s">
        <v>4</v>
      </c>
      <c r="F10" s="11" t="s">
        <v>5</v>
      </c>
      <c r="G10" s="12" t="s">
        <v>6</v>
      </c>
    </row>
    <row r="11" spans="2:7" ht="15.75" x14ac:dyDescent="0.25">
      <c r="B11" s="107" t="s">
        <v>16</v>
      </c>
      <c r="C11" s="108" t="s">
        <v>39</v>
      </c>
      <c r="D11" s="109"/>
      <c r="E11" s="109"/>
      <c r="F11" s="109"/>
      <c r="G11" s="110"/>
    </row>
    <row r="12" spans="2:7" ht="15.75" x14ac:dyDescent="0.25">
      <c r="B12" s="29">
        <v>1</v>
      </c>
      <c r="C12" s="30" t="s">
        <v>109</v>
      </c>
      <c r="D12" s="31" t="s">
        <v>17</v>
      </c>
      <c r="E12" s="32">
        <v>1</v>
      </c>
      <c r="F12" s="33">
        <v>16000</v>
      </c>
      <c r="G12" s="34">
        <f>F12*E12</f>
        <v>16000</v>
      </c>
    </row>
    <row r="13" spans="2:7" ht="15.75" x14ac:dyDescent="0.25">
      <c r="B13" s="35" t="s">
        <v>21</v>
      </c>
      <c r="C13" s="36" t="s">
        <v>24</v>
      </c>
      <c r="D13" s="37"/>
      <c r="E13" s="37"/>
      <c r="F13" s="38"/>
      <c r="G13" s="39"/>
    </row>
    <row r="14" spans="2:7" ht="15.75" x14ac:dyDescent="0.25">
      <c r="B14" s="18">
        <v>1</v>
      </c>
      <c r="C14" s="40" t="s">
        <v>81</v>
      </c>
      <c r="D14" s="31" t="s">
        <v>17</v>
      </c>
      <c r="E14" s="26">
        <v>2</v>
      </c>
      <c r="F14" s="41">
        <v>3000</v>
      </c>
      <c r="G14" s="42">
        <f t="shared" ref="G14" si="0">F14*E14</f>
        <v>6000</v>
      </c>
    </row>
    <row r="15" spans="2:7" ht="15.75" x14ac:dyDescent="0.25">
      <c r="B15" s="18">
        <v>2</v>
      </c>
      <c r="C15" s="40" t="s">
        <v>104</v>
      </c>
      <c r="D15" s="31" t="s">
        <v>17</v>
      </c>
      <c r="E15" s="26">
        <v>3</v>
      </c>
      <c r="F15" s="41">
        <v>2800</v>
      </c>
      <c r="G15" s="42">
        <f t="shared" ref="G15" si="1">F15*E15</f>
        <v>8400</v>
      </c>
    </row>
    <row r="16" spans="2:7" ht="15.75" x14ac:dyDescent="0.25">
      <c r="B16" s="18">
        <v>3</v>
      </c>
      <c r="C16" s="40" t="s">
        <v>82</v>
      </c>
      <c r="D16" s="31" t="s">
        <v>17</v>
      </c>
      <c r="E16" s="26">
        <v>1</v>
      </c>
      <c r="F16" s="41">
        <v>2800</v>
      </c>
      <c r="G16" s="42">
        <f t="shared" ref="G16:G17" si="2">F16*E16</f>
        <v>2800</v>
      </c>
    </row>
    <row r="17" spans="2:8" ht="15.75" x14ac:dyDescent="0.25">
      <c r="B17" s="18">
        <v>4</v>
      </c>
      <c r="C17" s="40" t="s">
        <v>105</v>
      </c>
      <c r="D17" s="31" t="s">
        <v>17</v>
      </c>
      <c r="E17" s="26">
        <v>1</v>
      </c>
      <c r="F17" s="41">
        <v>1500</v>
      </c>
      <c r="G17" s="42">
        <f t="shared" si="2"/>
        <v>1500</v>
      </c>
    </row>
    <row r="18" spans="2:8" ht="15.75" x14ac:dyDescent="0.25">
      <c r="B18" s="18">
        <v>5</v>
      </c>
      <c r="C18" s="40" t="s">
        <v>83</v>
      </c>
      <c r="D18" s="31" t="s">
        <v>17</v>
      </c>
      <c r="E18" s="26">
        <v>1</v>
      </c>
      <c r="F18" s="41">
        <v>1500</v>
      </c>
      <c r="G18" s="42">
        <f t="shared" ref="G18:G19" si="3">F18*E18</f>
        <v>1500</v>
      </c>
    </row>
    <row r="19" spans="2:8" ht="15.75" x14ac:dyDescent="0.25">
      <c r="B19" s="18">
        <v>6</v>
      </c>
      <c r="C19" s="40" t="s">
        <v>106</v>
      </c>
      <c r="D19" s="31" t="s">
        <v>17</v>
      </c>
      <c r="E19" s="26">
        <v>1</v>
      </c>
      <c r="F19" s="41">
        <v>1500</v>
      </c>
      <c r="G19" s="42">
        <f t="shared" si="3"/>
        <v>1500</v>
      </c>
    </row>
    <row r="20" spans="2:8" ht="15.75" x14ac:dyDescent="0.25">
      <c r="B20" s="18">
        <v>7</v>
      </c>
      <c r="C20" s="40" t="s">
        <v>84</v>
      </c>
      <c r="D20" s="31" t="s">
        <v>17</v>
      </c>
      <c r="E20" s="26">
        <v>1</v>
      </c>
      <c r="F20" s="41">
        <v>1500</v>
      </c>
      <c r="G20" s="42">
        <f t="shared" ref="G20" si="4">F20*E20</f>
        <v>1500</v>
      </c>
    </row>
    <row r="21" spans="2:8" ht="31.5" x14ac:dyDescent="0.25">
      <c r="B21" s="18">
        <v>8</v>
      </c>
      <c r="C21" s="43" t="s">
        <v>107</v>
      </c>
      <c r="D21" s="44" t="s">
        <v>17</v>
      </c>
      <c r="E21" s="45">
        <v>1</v>
      </c>
      <c r="F21" s="46">
        <v>5500</v>
      </c>
      <c r="G21" s="47">
        <f t="shared" ref="G21:G22" si="5">F21*E21</f>
        <v>5500</v>
      </c>
    </row>
    <row r="22" spans="2:8" ht="15.75" x14ac:dyDescent="0.25">
      <c r="B22" s="16" t="s">
        <v>26</v>
      </c>
      <c r="C22" s="48" t="s">
        <v>44</v>
      </c>
      <c r="D22" s="31" t="s">
        <v>17</v>
      </c>
      <c r="E22" s="49">
        <v>7</v>
      </c>
      <c r="F22" s="41">
        <v>500</v>
      </c>
      <c r="G22" s="50">
        <f t="shared" si="5"/>
        <v>3500</v>
      </c>
    </row>
    <row r="23" spans="2:8" ht="15.75" x14ac:dyDescent="0.25">
      <c r="B23" s="52" t="s">
        <v>42</v>
      </c>
      <c r="C23" s="53" t="s">
        <v>25</v>
      </c>
      <c r="D23" s="54"/>
      <c r="E23" s="55"/>
      <c r="F23" s="56"/>
      <c r="G23" s="57"/>
    </row>
    <row r="24" spans="2:8" ht="15.75" x14ac:dyDescent="0.25">
      <c r="B24" s="18">
        <v>1</v>
      </c>
      <c r="C24" s="58" t="s">
        <v>54</v>
      </c>
      <c r="D24" s="54" t="s">
        <v>15</v>
      </c>
      <c r="E24" s="32">
        <v>75</v>
      </c>
      <c r="F24" s="59">
        <v>1650</v>
      </c>
      <c r="G24" s="57">
        <f t="shared" ref="G24" si="6">F24*E24</f>
        <v>123750</v>
      </c>
      <c r="H24" s="14"/>
    </row>
    <row r="25" spans="2:8" ht="15.75" x14ac:dyDescent="0.25">
      <c r="B25" s="18">
        <v>2</v>
      </c>
      <c r="C25" s="58" t="s">
        <v>85</v>
      </c>
      <c r="D25" s="54" t="s">
        <v>15</v>
      </c>
      <c r="E25" s="32">
        <v>28</v>
      </c>
      <c r="F25" s="59">
        <v>1050</v>
      </c>
      <c r="G25" s="57">
        <f t="shared" ref="G25" si="7">F25*E25</f>
        <v>29400</v>
      </c>
      <c r="H25" s="14"/>
    </row>
    <row r="26" spans="2:8" ht="15.75" x14ac:dyDescent="0.25">
      <c r="B26" s="52" t="s">
        <v>27</v>
      </c>
      <c r="C26" s="60" t="s">
        <v>37</v>
      </c>
      <c r="D26" s="54"/>
      <c r="E26" s="32"/>
      <c r="F26" s="59"/>
      <c r="G26" s="57"/>
    </row>
    <row r="27" spans="2:8" ht="15.75" x14ac:dyDescent="0.25">
      <c r="B27" s="18">
        <v>1</v>
      </c>
      <c r="C27" s="61" t="s">
        <v>73</v>
      </c>
      <c r="D27" s="54" t="s">
        <v>15</v>
      </c>
      <c r="E27" s="32">
        <v>95</v>
      </c>
      <c r="F27" s="59">
        <v>155</v>
      </c>
      <c r="G27" s="57">
        <f t="shared" ref="G27:G34" si="8">F27*E27</f>
        <v>14725</v>
      </c>
    </row>
    <row r="28" spans="2:8" ht="15.75" x14ac:dyDescent="0.25">
      <c r="B28" s="18">
        <v>2</v>
      </c>
      <c r="C28" s="61" t="s">
        <v>86</v>
      </c>
      <c r="D28" s="54" t="s">
        <v>15</v>
      </c>
      <c r="E28" s="32">
        <v>35</v>
      </c>
      <c r="F28" s="59">
        <v>180</v>
      </c>
      <c r="G28" s="57">
        <f t="shared" ref="G28" si="9">F28*E28</f>
        <v>6300</v>
      </c>
    </row>
    <row r="29" spans="2:8" ht="15.75" x14ac:dyDescent="0.25">
      <c r="B29" s="52" t="s">
        <v>29</v>
      </c>
      <c r="C29" s="60" t="s">
        <v>38</v>
      </c>
      <c r="D29" s="54"/>
      <c r="E29" s="32"/>
      <c r="F29" s="59"/>
      <c r="G29" s="57"/>
    </row>
    <row r="30" spans="2:8" ht="15.75" x14ac:dyDescent="0.25">
      <c r="B30" s="18">
        <v>1</v>
      </c>
      <c r="C30" s="30" t="s">
        <v>87</v>
      </c>
      <c r="D30" s="54" t="s">
        <v>15</v>
      </c>
      <c r="E30" s="32">
        <v>40</v>
      </c>
      <c r="F30" s="59">
        <v>190</v>
      </c>
      <c r="G30" s="57">
        <f>F30*E30</f>
        <v>7600</v>
      </c>
    </row>
    <row r="31" spans="2:8" ht="15.75" x14ac:dyDescent="0.25">
      <c r="B31" s="18">
        <v>2</v>
      </c>
      <c r="C31" s="30" t="s">
        <v>114</v>
      </c>
      <c r="D31" s="54" t="s">
        <v>15</v>
      </c>
      <c r="E31" s="32">
        <v>18</v>
      </c>
      <c r="F31" s="59">
        <v>170</v>
      </c>
      <c r="G31" s="57">
        <f>F31*E31</f>
        <v>3060</v>
      </c>
    </row>
    <row r="32" spans="2:8" ht="15.75" x14ac:dyDescent="0.25">
      <c r="B32" s="65" t="s">
        <v>30</v>
      </c>
      <c r="C32" s="62" t="s">
        <v>72</v>
      </c>
      <c r="D32" s="67" t="s">
        <v>23</v>
      </c>
      <c r="E32" s="26">
        <v>1</v>
      </c>
      <c r="F32" s="63">
        <v>25000</v>
      </c>
      <c r="G32" s="64">
        <f t="shared" si="8"/>
        <v>25000</v>
      </c>
    </row>
    <row r="33" spans="2:9" ht="15.75" x14ac:dyDescent="0.25">
      <c r="B33" s="65" t="s">
        <v>33</v>
      </c>
      <c r="C33" s="66" t="s">
        <v>28</v>
      </c>
      <c r="D33" s="67" t="s">
        <v>23</v>
      </c>
      <c r="E33" s="45">
        <v>1</v>
      </c>
      <c r="F33" s="68">
        <v>5000</v>
      </c>
      <c r="G33" s="69">
        <f t="shared" si="8"/>
        <v>5000</v>
      </c>
    </row>
    <row r="34" spans="2:9" ht="15.75" x14ac:dyDescent="0.25">
      <c r="B34" s="65" t="s">
        <v>35</v>
      </c>
      <c r="C34" s="70" t="s">
        <v>36</v>
      </c>
      <c r="D34" s="71" t="s">
        <v>34</v>
      </c>
      <c r="E34" s="72">
        <v>16</v>
      </c>
      <c r="F34" s="73">
        <v>1050</v>
      </c>
      <c r="G34" s="74">
        <f t="shared" si="8"/>
        <v>16800</v>
      </c>
    </row>
    <row r="35" spans="2:9" ht="15.75" x14ac:dyDescent="0.25">
      <c r="B35" s="65" t="s">
        <v>75</v>
      </c>
      <c r="C35" s="70" t="s">
        <v>88</v>
      </c>
      <c r="D35" s="31" t="s">
        <v>17</v>
      </c>
      <c r="E35" s="49">
        <v>2</v>
      </c>
      <c r="F35" s="73">
        <v>5500</v>
      </c>
      <c r="G35" s="74">
        <f t="shared" ref="G35" si="10">F35*E35</f>
        <v>11000</v>
      </c>
      <c r="H35" s="14" t="s">
        <v>96</v>
      </c>
    </row>
    <row r="36" spans="2:9" ht="15.75" x14ac:dyDescent="0.25">
      <c r="B36" s="65" t="s">
        <v>76</v>
      </c>
      <c r="C36" s="70" t="s">
        <v>89</v>
      </c>
      <c r="D36" s="31" t="s">
        <v>17</v>
      </c>
      <c r="E36" s="49">
        <v>2</v>
      </c>
      <c r="F36" s="73">
        <v>4500</v>
      </c>
      <c r="G36" s="74">
        <f t="shared" ref="G36" si="11">F36*E36</f>
        <v>9000</v>
      </c>
    </row>
    <row r="37" spans="2:9" ht="15.75" x14ac:dyDescent="0.25">
      <c r="B37" s="65" t="s">
        <v>91</v>
      </c>
      <c r="C37" s="70" t="s">
        <v>108</v>
      </c>
      <c r="D37" s="31" t="s">
        <v>17</v>
      </c>
      <c r="E37" s="49">
        <v>1</v>
      </c>
      <c r="F37" s="73">
        <v>1800</v>
      </c>
      <c r="G37" s="74">
        <f t="shared" ref="G37" si="12">F37*E37</f>
        <v>1800</v>
      </c>
    </row>
    <row r="38" spans="2:9" ht="15.75" x14ac:dyDescent="0.25">
      <c r="B38" s="65" t="s">
        <v>92</v>
      </c>
      <c r="C38" s="70" t="s">
        <v>112</v>
      </c>
      <c r="D38" s="31" t="s">
        <v>17</v>
      </c>
      <c r="E38" s="49">
        <v>1</v>
      </c>
      <c r="F38" s="73">
        <v>1100</v>
      </c>
      <c r="G38" s="74">
        <f t="shared" ref="G38" si="13">F38*E38</f>
        <v>1100</v>
      </c>
    </row>
    <row r="39" spans="2:9" ht="15.75" x14ac:dyDescent="0.25">
      <c r="B39" s="65" t="s">
        <v>93</v>
      </c>
      <c r="C39" s="70" t="s">
        <v>90</v>
      </c>
      <c r="D39" s="31" t="s">
        <v>17</v>
      </c>
      <c r="E39" s="49">
        <v>1</v>
      </c>
      <c r="F39" s="73">
        <v>15500</v>
      </c>
      <c r="G39" s="74">
        <f t="shared" ref="G39" si="14">F39*E39</f>
        <v>15500</v>
      </c>
    </row>
    <row r="40" spans="2:9" ht="15.75" x14ac:dyDescent="0.25">
      <c r="B40" s="65" t="s">
        <v>94</v>
      </c>
      <c r="C40" s="70" t="s">
        <v>97</v>
      </c>
      <c r="D40" s="31" t="s">
        <v>17</v>
      </c>
      <c r="E40" s="49">
        <v>1</v>
      </c>
      <c r="F40" s="73">
        <v>9800</v>
      </c>
      <c r="G40" s="74">
        <f t="shared" ref="G40" si="15">F40*E40</f>
        <v>9800</v>
      </c>
    </row>
    <row r="41" spans="2:9" ht="16.5" thickBot="1" x14ac:dyDescent="0.3">
      <c r="B41" s="111" t="s">
        <v>95</v>
      </c>
      <c r="C41" s="70" t="s">
        <v>113</v>
      </c>
      <c r="D41" s="71" t="s">
        <v>15</v>
      </c>
      <c r="E41" s="112">
        <v>12</v>
      </c>
      <c r="F41" s="73">
        <v>1750</v>
      </c>
      <c r="G41" s="74">
        <f t="shared" ref="G41" si="16">F41*E41</f>
        <v>21000</v>
      </c>
      <c r="H41" s="14" t="s">
        <v>96</v>
      </c>
    </row>
    <row r="42" spans="2:9" ht="19.5" thickBot="1" x14ac:dyDescent="0.3">
      <c r="B42" s="167" t="s">
        <v>18</v>
      </c>
      <c r="C42" s="168"/>
      <c r="D42" s="168"/>
      <c r="E42" s="168"/>
      <c r="F42" s="178"/>
      <c r="G42" s="102">
        <f>SUM(G12:G41)</f>
        <v>349035</v>
      </c>
    </row>
    <row r="43" spans="2:9" ht="19.5" thickBot="1" x14ac:dyDescent="0.3">
      <c r="B43" s="167" t="s">
        <v>19</v>
      </c>
      <c r="C43" s="168"/>
      <c r="D43" s="168"/>
      <c r="E43" s="168"/>
      <c r="F43" s="178"/>
      <c r="G43" s="103">
        <f>G42*18%</f>
        <v>62826.299999999996</v>
      </c>
      <c r="I43" s="105"/>
    </row>
    <row r="44" spans="2:9" ht="19.5" thickBot="1" x14ac:dyDescent="0.3">
      <c r="B44" s="179" t="s">
        <v>20</v>
      </c>
      <c r="C44" s="180"/>
      <c r="D44" s="180"/>
      <c r="E44" s="180"/>
      <c r="F44" s="181"/>
      <c r="G44" s="104">
        <f>SUM(G42:G43)</f>
        <v>411861.3</v>
      </c>
    </row>
    <row r="45" spans="2:9" ht="15.75" x14ac:dyDescent="0.25">
      <c r="B45" s="75"/>
      <c r="C45" s="75"/>
      <c r="D45" s="75"/>
      <c r="E45" s="76"/>
      <c r="F45" s="77"/>
      <c r="G45" s="78"/>
    </row>
  </sheetData>
  <mergeCells count="14">
    <mergeCell ref="B1:G1"/>
    <mergeCell ref="B3:G3"/>
    <mergeCell ref="B4:G4"/>
    <mergeCell ref="B5:B6"/>
    <mergeCell ref="F5:F6"/>
    <mergeCell ref="G5:G6"/>
    <mergeCell ref="D5:E6"/>
    <mergeCell ref="B2:G2"/>
    <mergeCell ref="B9:G9"/>
    <mergeCell ref="B42:F42"/>
    <mergeCell ref="B43:F43"/>
    <mergeCell ref="B44:F44"/>
    <mergeCell ref="B7:G7"/>
    <mergeCell ref="B8:G8"/>
  </mergeCells>
  <printOptions horizontalCentered="1" verticalCentered="1"/>
  <pageMargins left="0" right="0" top="0" bottom="0" header="0" footer="0"/>
  <pageSetup paperSize="9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9F19-425A-4A98-AD73-4E9638DF1BF6}">
  <dimension ref="B1:G24"/>
  <sheetViews>
    <sheetView showGridLines="0" zoomScale="120" zoomScaleNormal="120" workbookViewId="0">
      <selection activeCell="H1" sqref="H1"/>
    </sheetView>
  </sheetViews>
  <sheetFormatPr defaultColWidth="9.140625" defaultRowHeight="15" x14ac:dyDescent="0.2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182" t="s">
        <v>77</v>
      </c>
      <c r="C1" s="183"/>
      <c r="D1" s="183"/>
      <c r="E1" s="183"/>
      <c r="F1" s="183"/>
      <c r="G1" s="184"/>
    </row>
    <row r="2" spans="2:7" ht="30" x14ac:dyDescent="0.25">
      <c r="B2" s="156" t="s">
        <v>78</v>
      </c>
      <c r="C2" s="157"/>
      <c r="D2" s="157"/>
      <c r="E2" s="157"/>
      <c r="F2" s="157"/>
      <c r="G2" s="158"/>
    </row>
    <row r="3" spans="2:7" x14ac:dyDescent="0.25">
      <c r="B3" s="185" t="s">
        <v>55</v>
      </c>
      <c r="C3" s="186"/>
      <c r="D3" s="186"/>
      <c r="E3" s="186"/>
      <c r="F3" s="186"/>
      <c r="G3" s="187"/>
    </row>
    <row r="4" spans="2:7" ht="15.75" thickBot="1" x14ac:dyDescent="0.3">
      <c r="B4" s="188" t="s">
        <v>74</v>
      </c>
      <c r="C4" s="189"/>
      <c r="D4" s="189"/>
      <c r="E4" s="189"/>
      <c r="F4" s="189"/>
      <c r="G4" s="190"/>
    </row>
    <row r="5" spans="2:7" ht="18.75" customHeight="1" x14ac:dyDescent="0.25">
      <c r="B5" s="139"/>
      <c r="C5" s="7" t="s">
        <v>40</v>
      </c>
      <c r="D5" s="152" t="s">
        <v>41</v>
      </c>
      <c r="E5" s="153"/>
      <c r="F5" s="145">
        <v>45805</v>
      </c>
      <c r="G5" s="150"/>
    </row>
    <row r="6" spans="2:7" ht="19.5" customHeight="1" thickBot="1" x14ac:dyDescent="0.3">
      <c r="B6" s="140"/>
      <c r="C6" s="8" t="s">
        <v>103</v>
      </c>
      <c r="D6" s="154"/>
      <c r="E6" s="155"/>
      <c r="F6" s="146"/>
      <c r="G6" s="151"/>
    </row>
    <row r="7" spans="2:7" ht="36.75" customHeight="1" thickBot="1" x14ac:dyDescent="0.3">
      <c r="B7" s="116" t="s">
        <v>99</v>
      </c>
      <c r="C7" s="117"/>
      <c r="D7" s="117"/>
      <c r="E7" s="117"/>
      <c r="F7" s="117"/>
      <c r="G7" s="118"/>
    </row>
    <row r="8" spans="2:7" ht="16.5" thickBot="1" x14ac:dyDescent="0.3">
      <c r="B8" s="200" t="s">
        <v>0</v>
      </c>
      <c r="C8" s="201"/>
      <c r="D8" s="201"/>
      <c r="E8" s="201"/>
      <c r="F8" s="201"/>
      <c r="G8" s="202"/>
    </row>
    <row r="9" spans="2:7" ht="16.5" thickBot="1" x14ac:dyDescent="0.3">
      <c r="B9" s="203" t="s">
        <v>11</v>
      </c>
      <c r="C9" s="204"/>
      <c r="D9" s="204"/>
      <c r="E9" s="204"/>
      <c r="F9" s="204"/>
      <c r="G9" s="205"/>
    </row>
    <row r="10" spans="2:7" ht="19.5" thickBot="1" x14ac:dyDescent="0.3">
      <c r="B10" s="206" t="s">
        <v>45</v>
      </c>
      <c r="C10" s="207"/>
      <c r="D10" s="207"/>
      <c r="E10" s="207"/>
      <c r="F10" s="207"/>
      <c r="G10" s="208"/>
    </row>
    <row r="11" spans="2:7" ht="15.75" x14ac:dyDescent="0.25">
      <c r="B11" s="97">
        <v>1</v>
      </c>
      <c r="C11" s="209" t="s">
        <v>62</v>
      </c>
      <c r="D11" s="210"/>
      <c r="E11" s="210"/>
      <c r="F11" s="210"/>
      <c r="G11" s="211"/>
    </row>
    <row r="12" spans="2:7" ht="15.75" x14ac:dyDescent="0.25">
      <c r="B12" s="212">
        <v>2</v>
      </c>
      <c r="C12" s="213" t="s">
        <v>63</v>
      </c>
      <c r="D12" s="213"/>
      <c r="E12" s="213"/>
      <c r="F12" s="213"/>
      <c r="G12" s="214"/>
    </row>
    <row r="13" spans="2:7" ht="15.75" x14ac:dyDescent="0.25">
      <c r="B13" s="212"/>
      <c r="C13" s="213" t="s">
        <v>64</v>
      </c>
      <c r="D13" s="213"/>
      <c r="E13" s="213"/>
      <c r="F13" s="213"/>
      <c r="G13" s="214"/>
    </row>
    <row r="14" spans="2:7" ht="15.75" x14ac:dyDescent="0.25">
      <c r="B14" s="212"/>
      <c r="C14" s="213" t="s">
        <v>65</v>
      </c>
      <c r="D14" s="213"/>
      <c r="E14" s="213"/>
      <c r="F14" s="213"/>
      <c r="G14" s="214"/>
    </row>
    <row r="15" spans="2:7" ht="15.75" x14ac:dyDescent="0.25">
      <c r="B15" s="212"/>
      <c r="C15" s="213" t="s">
        <v>66</v>
      </c>
      <c r="D15" s="213"/>
      <c r="E15" s="213"/>
      <c r="F15" s="213"/>
      <c r="G15" s="214"/>
    </row>
    <row r="16" spans="2:7" ht="15.75" x14ac:dyDescent="0.25">
      <c r="B16" s="212"/>
      <c r="C16" s="195" t="s">
        <v>46</v>
      </c>
      <c r="D16" s="196"/>
      <c r="E16" s="196"/>
      <c r="F16" s="196"/>
      <c r="G16" s="197"/>
    </row>
    <row r="17" spans="2:7" ht="15.75" x14ac:dyDescent="0.25">
      <c r="B17" s="15">
        <v>3</v>
      </c>
      <c r="C17" s="198" t="s">
        <v>47</v>
      </c>
      <c r="D17" s="198"/>
      <c r="E17" s="198"/>
      <c r="F17" s="198"/>
      <c r="G17" s="199"/>
    </row>
    <row r="18" spans="2:7" ht="15.75" x14ac:dyDescent="0.25">
      <c r="B18" s="15">
        <v>4</v>
      </c>
      <c r="C18" s="198" t="s">
        <v>48</v>
      </c>
      <c r="D18" s="198"/>
      <c r="E18" s="198"/>
      <c r="F18" s="198"/>
      <c r="G18" s="199"/>
    </row>
    <row r="19" spans="2:7" ht="32.25" customHeight="1" x14ac:dyDescent="0.25">
      <c r="B19" s="15">
        <v>5</v>
      </c>
      <c r="C19" s="198" t="s">
        <v>49</v>
      </c>
      <c r="D19" s="198"/>
      <c r="E19" s="198"/>
      <c r="F19" s="198"/>
      <c r="G19" s="199"/>
    </row>
    <row r="20" spans="2:7" ht="15.75" x14ac:dyDescent="0.25">
      <c r="B20" s="15">
        <v>6</v>
      </c>
      <c r="C20" s="191" t="s">
        <v>50</v>
      </c>
      <c r="D20" s="191"/>
      <c r="E20" s="191"/>
      <c r="F20" s="191"/>
      <c r="G20" s="192"/>
    </row>
    <row r="21" spans="2:7" ht="15.75" x14ac:dyDescent="0.25">
      <c r="B21" s="15">
        <v>7</v>
      </c>
      <c r="C21" s="191" t="s">
        <v>51</v>
      </c>
      <c r="D21" s="191"/>
      <c r="E21" s="191"/>
      <c r="F21" s="191"/>
      <c r="G21" s="192"/>
    </row>
    <row r="22" spans="2:7" ht="15.75" x14ac:dyDescent="0.25">
      <c r="B22" s="15">
        <v>8</v>
      </c>
      <c r="C22" s="191" t="s">
        <v>52</v>
      </c>
      <c r="D22" s="191"/>
      <c r="E22" s="191"/>
      <c r="F22" s="191"/>
      <c r="G22" s="192"/>
    </row>
    <row r="23" spans="2:7" ht="15.75" x14ac:dyDescent="0.25">
      <c r="B23" s="15">
        <v>9</v>
      </c>
      <c r="C23" s="191" t="s">
        <v>53</v>
      </c>
      <c r="D23" s="191"/>
      <c r="E23" s="191"/>
      <c r="F23" s="191"/>
      <c r="G23" s="192"/>
    </row>
    <row r="24" spans="2:7" ht="16.5" thickBot="1" x14ac:dyDescent="0.3">
      <c r="B24" s="98">
        <v>10</v>
      </c>
      <c r="C24" s="193" t="s">
        <v>56</v>
      </c>
      <c r="D24" s="193"/>
      <c r="E24" s="193"/>
      <c r="F24" s="193"/>
      <c r="G24" s="194"/>
    </row>
  </sheetData>
  <mergeCells count="27">
    <mergeCell ref="B1:G1"/>
    <mergeCell ref="B3:G3"/>
    <mergeCell ref="B4:G4"/>
    <mergeCell ref="B5:B6"/>
    <mergeCell ref="F5:F6"/>
    <mergeCell ref="G5:G6"/>
    <mergeCell ref="D5:E6"/>
    <mergeCell ref="B2:G2"/>
    <mergeCell ref="B12:B16"/>
    <mergeCell ref="C12:G12"/>
    <mergeCell ref="C13:G13"/>
    <mergeCell ref="C14:G14"/>
    <mergeCell ref="C15:G15"/>
    <mergeCell ref="B7:G7"/>
    <mergeCell ref="B8:G8"/>
    <mergeCell ref="B9:G9"/>
    <mergeCell ref="B10:G10"/>
    <mergeCell ref="C11:G11"/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HS</vt:lpstr>
      <vt:lpstr>LS</vt:lpstr>
      <vt:lpstr>TERMS AND CONDITIONS</vt:lpstr>
      <vt:lpstr>HS!Print_Area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