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8_{1BA05988-AF71-453F-92BF-96B0CE22515D}" xr6:coauthVersionLast="36" xr6:coauthVersionMax="36" xr10:uidLastSave="{00000000-0000-0000-0000-000000000000}"/>
  <bookViews>
    <workbookView xWindow="0" yWindow="0" windowWidth="20490" windowHeight="7125" activeTab="1" xr2:uid="{00000000-000D-0000-FFFF-FFFF00000000}"/>
  </bookViews>
  <sheets>
    <sheet name="SUMMARY" sheetId="3" r:id="rId1"/>
    <sheet name="LOW SIDE" sheetId="2" r:id="rId2"/>
    <sheet name="HIGH SIDE" sheetId="1" r:id="rId3"/>
    <sheet name="TERMS AND CONDITIONS" sheetId="4" r:id="rId4"/>
  </sheets>
  <definedNames>
    <definedName name="_xlnm.Print_Area" localSheetId="2">'HIGH SIDE'!$A$1:$H$21</definedName>
  </definedNames>
  <calcPr calcId="191029"/>
</workbook>
</file>

<file path=xl/calcChain.xml><?xml version="1.0" encoding="utf-8"?>
<calcChain xmlns="http://schemas.openxmlformats.org/spreadsheetml/2006/main">
  <c r="G28" i="2" l="1"/>
  <c r="G30" i="2" l="1"/>
  <c r="G29" i="2"/>
  <c r="G34" i="2"/>
  <c r="G20" i="2"/>
  <c r="G24" i="2"/>
  <c r="G16" i="1" l="1"/>
  <c r="G15" i="1"/>
  <c r="G27" i="2"/>
  <c r="G35" i="2" l="1"/>
  <c r="G33" i="2"/>
  <c r="G32" i="2"/>
  <c r="G31" i="2"/>
  <c r="G26" i="2"/>
  <c r="G23" i="2"/>
  <c r="G22" i="2"/>
  <c r="G19" i="2"/>
  <c r="G17" i="2"/>
  <c r="G16" i="2"/>
  <c r="G15" i="2"/>
  <c r="G14" i="2"/>
  <c r="G12" i="2"/>
  <c r="G36" i="2" l="1"/>
  <c r="C13" i="3" s="1"/>
  <c r="G37" i="2" l="1"/>
  <c r="G38" i="2" s="1"/>
  <c r="D13" i="3"/>
  <c r="E13" i="3" s="1"/>
  <c r="G13" i="1" l="1"/>
  <c r="G17" i="1" l="1"/>
  <c r="G18" i="1" s="1"/>
  <c r="C11" i="3" l="1"/>
  <c r="D11" i="3" l="1"/>
  <c r="D14" i="3" s="1"/>
  <c r="C14" i="3"/>
  <c r="G19" i="1"/>
  <c r="G20" i="1" s="1"/>
  <c r="E11" i="3" l="1"/>
  <c r="E14" i="3" s="1"/>
</calcChain>
</file>

<file path=xl/sharedStrings.xml><?xml version="1.0" encoding="utf-8"?>
<sst xmlns="http://schemas.openxmlformats.org/spreadsheetml/2006/main" count="166" uniqueCount="105">
  <si>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</si>
  <si>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</si>
  <si>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</si>
  <si>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</si>
  <si>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</si>
  <si>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</si>
  <si>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</si>
  <si>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</si>
  <si>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</si>
  <si>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GST 28%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</si>
  <si>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</si>
  <si>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</si>
  <si>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</si>
  <si>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</si>
  <si>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</si>
  <si>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</si>
  <si>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</si>
  <si>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</si>
  <si>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</si>
  <si>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</si>
  <si>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</si>
  <si>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</si>
  <si>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Daikin Indoor Units</t>
  </si>
  <si>
    <t>Lot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</si>
  <si>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</si>
  <si>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</si>
  <si>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</si>
  <si>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</si>
  <si>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Transportation of spares and materials</t>
  </si>
  <si>
    <t>F</t>
  </si>
  <si>
    <t>G</t>
  </si>
  <si>
    <t>Daikin Outdoor Units</t>
  </si>
  <si>
    <t>Supply and Installation of Daikin VRV Airconditioners</t>
  </si>
  <si>
    <t>H</t>
  </si>
  <si>
    <t>Kg's</t>
  </si>
  <si>
    <t>I</t>
  </si>
  <si>
    <t>Additional Refrigerant Charging as per copper length.</t>
  </si>
  <si>
    <t xml:space="preserve">Control Cable : </t>
  </si>
  <si>
    <t xml:space="preserve">Drain Pipe : </t>
  </si>
  <si>
    <t xml:space="preserve">Standard Installation Charges for VRV Outdoor Units </t>
  </si>
  <si>
    <t>Company Name</t>
  </si>
  <si>
    <t xml:space="preserve"> Dated </t>
  </si>
  <si>
    <t>D</t>
  </si>
  <si>
    <t>J</t>
  </si>
  <si>
    <t>IDU Refnut Joints</t>
  </si>
  <si>
    <t>Installtion IDU Refnets (Y-Distribution) Joints for Units</t>
  </si>
  <si>
    <t>Lifting Shifting VRV ODU &amp; IDU on all floors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</si>
  <si>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</si>
  <si>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</si>
  <si>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</si>
  <si>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</si>
  <si>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</si>
  <si>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</si>
  <si>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</si>
  <si>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</si>
  <si>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</si>
  <si>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</si>
  <si>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AEON AIRCONDITIONING SOLUTIONS</t>
  </si>
  <si>
    <t>Office No. 108 &amp; 109, Devashree Garden Commercial Complex, R.W. Sawant Marg, Above Sheetal Dairy,</t>
  </si>
  <si>
    <t>Complete Airconditioning solutions.</t>
  </si>
  <si>
    <t>All Electrical power cables and power points will under the customer scope.</t>
  </si>
  <si>
    <t>ITEM</t>
  </si>
  <si>
    <t>BOQ AMOUNT (Rs)</t>
  </si>
  <si>
    <t>BOQ GST (Rs)</t>
  </si>
  <si>
    <t>BOQ AMOUNT WITH GST (Rs)</t>
  </si>
  <si>
    <t>Supply &amp; Labour towards Power Cable betweem IDU to ODU 3 Core 1.5 Sqmm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</si>
  <si>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</si>
  <si>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</si>
  <si>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</si>
  <si>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</si>
  <si>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</si>
  <si>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Rutu Park, Thane - 4000601, Maharashtra. Email: services@aeonacsolutions.com / projects@aeonacsolutions.com  Mob. No. - 9322334106 / 9322334108</t>
  </si>
  <si>
    <t>Labour charges towards Installation of 6 HP VRV Outdoor Unit.</t>
  </si>
  <si>
    <t>Labour charges towards Nitrogen Pressure Testing, vaccuming, gas charging and  Commissioning of 6 HP VRV ODU &amp; IDUs</t>
  </si>
  <si>
    <t>Fabrication of Outdoor Unit Stand for 6 HP VRV unit</t>
  </si>
  <si>
    <t>HIGH SIDE</t>
  </si>
  <si>
    <t>LOW SIDE</t>
  </si>
  <si>
    <t>TOTAL HIGH SIDE</t>
  </si>
  <si>
    <t>TOTAL LOW SIDE</t>
  </si>
  <si>
    <t>TOTAL HIGH SIDE + LOW SIDE</t>
  </si>
  <si>
    <t>SR. NO.</t>
  </si>
  <si>
    <t>K</t>
  </si>
  <si>
    <t>Supply of Daikin Make VRV Hi Wall AC Indoor Unit 2.08 TR - FXAQ63ARVE6</t>
  </si>
  <si>
    <t>Labour charges towards Installation of VRV Hi Wall AC Indoor Unit 2.08 TR</t>
  </si>
  <si>
    <t>DP World</t>
  </si>
  <si>
    <t>Site Address: - XX36+42X, Container Gate, Sheva, Navi Mumbai, Maharashtra 400707</t>
  </si>
  <si>
    <t>Supply of Daikin Make 6 HP VRV Outdoor Unit Top Discharge - RXQ6ARV16</t>
  </si>
  <si>
    <t>Site Address: -  XX36+42X, Container Gate, Sheva, Navi Mumbai, Maharashtra 400707</t>
  </si>
  <si>
    <t>Supply &amp; Labour Charges towards Copper Piping with Nitrile Insulation for NVRV Units</t>
  </si>
  <si>
    <t>Supply &amp; Labour towards Communication Cable betweem IDU to ODU 2 Core 1.0 Sqmm with conduits for VRV Units</t>
  </si>
  <si>
    <t>Supply &amp; Labour towards Communication Cable betweem IDU to ODU 4 Core 2.5 Sqmm  conduits for NVRV Units</t>
  </si>
  <si>
    <t>Set</t>
  </si>
  <si>
    <t>Supply &amp; Labour towards Indoor Drain Pump</t>
  </si>
  <si>
    <t>Supply of Miscll. Accessories for completing the installation works</t>
  </si>
  <si>
    <t>Civil Works (POP Cutting, Painting)</t>
  </si>
  <si>
    <t>L</t>
  </si>
  <si>
    <t>M</t>
  </si>
  <si>
    <t>N</t>
  </si>
  <si>
    <t>Outdoor Unit Stand for 2.0 TR NVRV unit</t>
  </si>
  <si>
    <t>Labour charges towards Installation of Hi Wall AC Unit 2.0 TR</t>
  </si>
  <si>
    <t>Timer with Relay</t>
  </si>
  <si>
    <t>O</t>
  </si>
  <si>
    <t>Supply &amp; Labour charges towards PVC Drain Piping 40mm</t>
  </si>
  <si>
    <t>Not in our scope</t>
  </si>
  <si>
    <t>Supply of Daikin Make 3 star Hi Wall AC  Unit 2.0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</si>
</sst>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20"/>
      <color rgb="FF002060"/>
      <name val="Brush Script MT"/>
      <family val="4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20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9" fontId="0" fillId="0" borderId="0" xfId="0" applyNumberFormat="1"/>
    <xf numFmtId="0" fontId="2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166" fontId="18" fillId="0" borderId="1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5" fillId="0" borderId="41" xfId="0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1" fontId="15" fillId="0" borderId="3" xfId="3" applyNumberFormat="1" applyFont="1" applyBorder="1" applyAlignment="1">
      <alignment horizontal="center" vertical="center" wrapText="1"/>
    </xf>
    <xf numFmtId="166" fontId="15" fillId="0" borderId="3" xfId="2" applyNumberFormat="1" applyFont="1" applyBorder="1" applyAlignment="1">
      <alignment vertical="center" wrapText="1"/>
    </xf>
    <xf numFmtId="166" fontId="15" fillId="0" borderId="12" xfId="1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6" fontId="5" fillId="0" borderId="3" xfId="0" applyNumberFormat="1" applyFont="1" applyBorder="1" applyAlignment="1">
      <alignment vertical="center" wrapText="1"/>
    </xf>
    <xf numFmtId="166" fontId="5" fillId="0" borderId="12" xfId="0" applyNumberFormat="1" applyFont="1" applyBorder="1" applyAlignment="1">
      <alignment vertical="center" wrapText="1"/>
    </xf>
    <xf numFmtId="0" fontId="16" fillId="0" borderId="14" xfId="0" applyFont="1" applyBorder="1" applyAlignment="1">
      <alignment vertical="top"/>
    </xf>
    <xf numFmtId="166" fontId="18" fillId="0" borderId="16" xfId="0" applyNumberFormat="1" applyFont="1" applyBorder="1" applyAlignment="1">
      <alignment vertical="center"/>
    </xf>
    <xf numFmtId="166" fontId="18" fillId="0" borderId="39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8" fillId="0" borderId="40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166" fontId="18" fillId="0" borderId="54" xfId="0" applyNumberFormat="1" applyFont="1" applyBorder="1" applyAlignment="1">
      <alignment vertical="center"/>
    </xf>
    <xf numFmtId="166" fontId="18" fillId="0" borderId="12" xfId="0" applyNumberFormat="1" applyFont="1" applyBorder="1" applyAlignment="1">
      <alignment vertical="center"/>
    </xf>
    <xf numFmtId="0" fontId="5" fillId="0" borderId="14" xfId="0" applyFont="1" applyBorder="1" applyAlignment="1">
      <alignment vertical="top"/>
    </xf>
    <xf numFmtId="1" fontId="18" fillId="0" borderId="16" xfId="0" applyNumberFormat="1" applyFont="1" applyBorder="1" applyAlignment="1">
      <alignment horizontal="center" vertical="center" wrapText="1"/>
    </xf>
    <xf numFmtId="166" fontId="18" fillId="0" borderId="39" xfId="0" applyNumberFormat="1" applyFont="1" applyBorder="1" applyAlignment="1">
      <alignment horizontal="right" vertical="center"/>
    </xf>
    <xf numFmtId="166" fontId="18" fillId="0" borderId="20" xfId="0" applyNumberFormat="1" applyFont="1" applyBorder="1" applyAlignment="1">
      <alignment horizontal="right" vertical="center"/>
    </xf>
    <xf numFmtId="0" fontId="19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5" fillId="0" borderId="3" xfId="3" applyFont="1" applyBorder="1" applyAlignment="1">
      <alignment horizontal="center" vertical="center" wrapText="1"/>
    </xf>
    <xf numFmtId="1" fontId="15" fillId="0" borderId="4" xfId="3" applyNumberFormat="1" applyFont="1" applyBorder="1" applyAlignment="1">
      <alignment horizontal="center" vertical="center" wrapText="1"/>
    </xf>
    <xf numFmtId="166" fontId="15" fillId="0" borderId="4" xfId="2" applyNumberFormat="1" applyFont="1" applyBorder="1" applyAlignment="1">
      <alignment vertical="center"/>
    </xf>
    <xf numFmtId="166" fontId="15" fillId="0" borderId="12" xfId="2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66" fontId="15" fillId="0" borderId="3" xfId="2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8" fillId="0" borderId="4" xfId="3" applyFont="1" applyBorder="1" applyAlignment="1">
      <alignment vertical="center"/>
    </xf>
    <xf numFmtId="0" fontId="16" fillId="0" borderId="14" xfId="0" applyFont="1" applyBorder="1"/>
    <xf numFmtId="166" fontId="18" fillId="0" borderId="17" xfId="0" applyNumberFormat="1" applyFont="1" applyBorder="1" applyAlignment="1">
      <alignment vertical="center"/>
    </xf>
    <xf numFmtId="0" fontId="19" fillId="0" borderId="35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166" fontId="18" fillId="0" borderId="45" xfId="0" applyNumberFormat="1" applyFont="1" applyBorder="1" applyAlignment="1">
      <alignment vertical="center"/>
    </xf>
    <xf numFmtId="166" fontId="18" fillId="0" borderId="44" xfId="0" applyNumberFormat="1" applyFont="1" applyBorder="1" applyAlignment="1">
      <alignment vertical="center"/>
    </xf>
    <xf numFmtId="0" fontId="16" fillId="3" borderId="3" xfId="0" applyFont="1" applyFill="1" applyBorder="1"/>
    <xf numFmtId="0" fontId="15" fillId="3" borderId="3" xfId="3" applyFont="1" applyFill="1" applyBorder="1" applyAlignment="1">
      <alignment horizontal="center" vertical="center" wrapText="1"/>
    </xf>
    <xf numFmtId="1" fontId="15" fillId="3" borderId="3" xfId="3" applyNumberFormat="1" applyFont="1" applyFill="1" applyBorder="1" applyAlignment="1">
      <alignment horizontal="center" vertical="center" wrapText="1"/>
    </xf>
    <xf numFmtId="166" fontId="15" fillId="3" borderId="3" xfId="1" applyNumberFormat="1" applyFont="1" applyFill="1" applyBorder="1" applyAlignment="1">
      <alignment vertical="center"/>
    </xf>
    <xf numFmtId="166" fontId="15" fillId="3" borderId="12" xfId="1" applyNumberFormat="1" applyFont="1" applyFill="1" applyBorder="1" applyAlignment="1">
      <alignment vertical="center"/>
    </xf>
    <xf numFmtId="0" fontId="16" fillId="0" borderId="22" xfId="0" applyFont="1" applyBorder="1"/>
    <xf numFmtId="166" fontId="18" fillId="0" borderId="18" xfId="0" applyNumberFormat="1" applyFont="1" applyBorder="1" applyAlignment="1">
      <alignment vertical="center"/>
    </xf>
    <xf numFmtId="0" fontId="16" fillId="0" borderId="0" xfId="0" applyFont="1"/>
    <xf numFmtId="164" fontId="16" fillId="0" borderId="0" xfId="0" applyNumberFormat="1" applyFont="1"/>
    <xf numFmtId="0" fontId="16" fillId="0" borderId="0" xfId="1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6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vertical="center" wrapText="1"/>
    </xf>
    <xf numFmtId="0" fontId="17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2" fontId="15" fillId="0" borderId="29" xfId="0" applyNumberFormat="1" applyFont="1" applyBorder="1" applyAlignment="1">
      <alignment horizontal="center" vertical="center" wrapText="1"/>
    </xf>
    <xf numFmtId="165" fontId="15" fillId="0" borderId="10" xfId="2" applyNumberFormat="1" applyFont="1" applyBorder="1" applyAlignment="1">
      <alignment vertical="center"/>
    </xf>
    <xf numFmtId="0" fontId="5" fillId="0" borderId="60" xfId="0" applyFont="1" applyBorder="1" applyAlignment="1">
      <alignment horizontal="center" vertical="center" wrapText="1"/>
    </xf>
    <xf numFmtId="0" fontId="21" fillId="0" borderId="0" xfId="0" applyFont="1"/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166" fontId="7" fillId="5" borderId="34" xfId="0" applyNumberFormat="1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166" fontId="7" fillId="5" borderId="28" xfId="0" applyNumberFormat="1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7" fillId="6" borderId="33" xfId="0" applyFont="1" applyFill="1" applyBorder="1" applyAlignment="1">
      <alignment horizontal="center" vertical="center"/>
    </xf>
    <xf numFmtId="166" fontId="7" fillId="6" borderId="21" xfId="0" applyNumberFormat="1" applyFont="1" applyFill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166" fontId="11" fillId="0" borderId="37" xfId="1" applyNumberFormat="1" applyFont="1" applyFill="1" applyBorder="1" applyAlignment="1">
      <alignment horizontal="right" vertical="center" wrapText="1"/>
    </xf>
    <xf numFmtId="166" fontId="11" fillId="0" borderId="21" xfId="1" applyNumberFormat="1" applyFont="1" applyFill="1" applyBorder="1" applyAlignment="1">
      <alignment horizontal="right" vertical="center" wrapText="1"/>
    </xf>
    <xf numFmtId="166" fontId="11" fillId="0" borderId="38" xfId="1" applyNumberFormat="1" applyFont="1" applyFill="1" applyBorder="1" applyAlignment="1">
      <alignment horizontal="right" vertical="center" wrapText="1"/>
    </xf>
    <xf numFmtId="166" fontId="11" fillId="0" borderId="37" xfId="1" applyNumberFormat="1" applyFont="1" applyFill="1" applyBorder="1" applyAlignment="1">
      <alignment vertical="center" wrapText="1"/>
    </xf>
    <xf numFmtId="166" fontId="11" fillId="0" borderId="21" xfId="1" applyNumberFormat="1" applyFont="1" applyFill="1" applyBorder="1" applyAlignment="1">
      <alignment vertical="center" wrapText="1"/>
    </xf>
    <xf numFmtId="166" fontId="11" fillId="0" borderId="38" xfId="1" applyNumberFormat="1" applyFont="1" applyFill="1" applyBorder="1" applyAlignment="1">
      <alignment vertical="center" wrapText="1"/>
    </xf>
    <xf numFmtId="166" fontId="18" fillId="0" borderId="15" xfId="0" applyNumberFormat="1" applyFont="1" applyBorder="1" applyAlignment="1">
      <alignment horizontal="center" vertical="center" wrapText="1"/>
    </xf>
    <xf numFmtId="166" fontId="18" fillId="0" borderId="43" xfId="0" applyNumberFormat="1" applyFont="1" applyBorder="1" applyAlignment="1">
      <alignment horizontal="center" vertical="center" wrapText="1"/>
    </xf>
    <xf numFmtId="166" fontId="18" fillId="0" borderId="58" xfId="0" applyNumberFormat="1" applyFont="1" applyBorder="1" applyAlignment="1">
      <alignment horizontal="center" vertical="center" wrapText="1"/>
    </xf>
    <xf numFmtId="166" fontId="18" fillId="3" borderId="14" xfId="0" applyNumberFormat="1" applyFont="1" applyFill="1" applyBorder="1" applyAlignment="1">
      <alignment vertical="center"/>
    </xf>
    <xf numFmtId="166" fontId="18" fillId="3" borderId="36" xfId="0" applyNumberFormat="1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4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2" borderId="47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14" fontId="4" fillId="2" borderId="49" xfId="0" applyNumberFormat="1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46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" fillId="0" borderId="55" xfId="0" applyFont="1" applyBorder="1" applyAlignment="1">
      <alignment horizontal="center" vertical="top" wrapText="1"/>
    </xf>
    <xf numFmtId="0" fontId="4" fillId="0" borderId="61" xfId="0" applyFont="1" applyBorder="1" applyAlignment="1">
      <alignment horizontal="center" vertical="top" wrapText="1"/>
    </xf>
    <xf numFmtId="0" fontId="4" fillId="0" borderId="62" xfId="0" applyFont="1" applyBorder="1" applyAlignment="1">
      <alignment horizontal="center" vertical="top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left"/>
    </xf>
    <xf numFmtId="0" fontId="5" fillId="0" borderId="64" xfId="0" applyFont="1" applyBorder="1" applyAlignment="1">
      <alignment horizontal="left"/>
    </xf>
    <xf numFmtId="0" fontId="5" fillId="0" borderId="65" xfId="0" applyFont="1" applyBorder="1" applyAlignment="1">
      <alignment horizontal="left"/>
    </xf>
    <xf numFmtId="0" fontId="13" fillId="0" borderId="59" xfId="0" applyFont="1" applyBorder="1" applyAlignment="1">
      <alignment horizontal="left" vertical="center"/>
    </xf>
  </cellXfs>
  <cellStyles count="4">
    <cellStyle name="Comma" xfId="1" builtinId="3"/>
    <cellStyle name="Comma 2 2" xfId="2" xr:uid="{00000000-0005-0000-0000-000001000000}"/>
    <cellStyle name="Normal" xfId="0" builtinId="0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123825</xdr:rowOff>
    </xdr:from>
    <xdr:to>
      <xdr:col>1</xdr:col>
      <xdr:colOff>685800</xdr:colOff>
      <xdr:row>2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BE06C2-200E-4485-ADA8-9DFC1794556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23825"/>
          <a:ext cx="1381125" cy="7524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76200</xdr:rowOff>
    </xdr:from>
    <xdr:to>
      <xdr:col>2</xdr:col>
      <xdr:colOff>1190624</xdr:colOff>
      <xdr:row>3</xdr:row>
      <xdr:rowOff>52673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C36DB3-2434-47A1-B406-E8E4E6916A8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76200"/>
          <a:ext cx="1628774" cy="85277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95250</xdr:rowOff>
    </xdr:from>
    <xdr:to>
      <xdr:col>2</xdr:col>
      <xdr:colOff>1152525</xdr:colOff>
      <xdr:row>3</xdr:row>
      <xdr:rowOff>14573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B583D-BBDB-44FA-9C71-AE851880A13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6" y="95250"/>
          <a:ext cx="1628774" cy="79562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76201</xdr:rowOff>
    </xdr:from>
    <xdr:to>
      <xdr:col>2</xdr:col>
      <xdr:colOff>1028700</xdr:colOff>
      <xdr:row>2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3FEF18-8598-4139-9DFF-C1EE43CD95A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76201"/>
          <a:ext cx="1638300" cy="790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2441-0319-4843-B7F0-24B4A289EE4C}">
  <dimension ref="A1:E14"/>
  <sheetViews>
    <sheetView showGridLines="0" topLeftCell="B2" zoomScale="77" zoomScaleNormal="130" workbookViewId="0">
      <selection activeCell="F1" sqref="F1"/>
    </sheetView>
  </sheetViews>
  <sheetFormatPr defaultRowHeight="18.75" x14ac:dyDescent="0.3"/>
  <cols>
    <col min="1" max="1" width="12.42578125" style="91" bestFit="1" customWidth="1"/>
    <col min="2" max="2" width="77.28515625" style="91" bestFit="1" customWidth="1"/>
    <col min="3" max="3" width="23.5703125" style="91" bestFit="1" customWidth="1"/>
    <col min="4" max="4" width="17" style="91" bestFit="1" customWidth="1"/>
    <col min="5" max="5" width="35.5703125" style="91" bestFit="1" customWidth="1"/>
    <col min="6" max="16384" width="9.140625" style="91"/>
  </cols>
  <sheetData>
    <row r="1" spans="1:5" ht="26.25" x14ac:dyDescent="0.4">
      <c r="A1" s="120" t="s">
        <v>57</v>
      </c>
      <c r="B1" s="121"/>
      <c r="C1" s="121"/>
      <c r="D1" s="121"/>
      <c r="E1" s="122"/>
    </row>
    <row r="2" spans="1:5" ht="27.75" x14ac:dyDescent="0.5">
      <c r="A2" s="123" t="s">
        <v>59</v>
      </c>
      <c r="B2" s="124"/>
      <c r="C2" s="124"/>
      <c r="D2" s="124"/>
      <c r="E2" s="125"/>
    </row>
    <row r="3" spans="1:5" x14ac:dyDescent="0.3">
      <c r="A3" s="126" t="s">
        <v>58</v>
      </c>
      <c r="B3" s="127"/>
      <c r="C3" s="127"/>
      <c r="D3" s="127"/>
      <c r="E3" s="128"/>
    </row>
    <row r="4" spans="1:5" ht="19.5" thickBot="1" x14ac:dyDescent="0.35">
      <c r="A4" s="129" t="s">
        <v>71</v>
      </c>
      <c r="B4" s="130"/>
      <c r="C4" s="130"/>
      <c r="D4" s="130"/>
      <c r="E4" s="131"/>
    </row>
    <row r="5" spans="1:5" x14ac:dyDescent="0.3">
      <c r="A5" s="140"/>
      <c r="B5" s="7" t="s">
        <v>40</v>
      </c>
      <c r="C5" s="142"/>
      <c r="D5" s="144" t="s">
        <v>41</v>
      </c>
      <c r="E5" s="146">
        <v>45546</v>
      </c>
    </row>
    <row r="6" spans="1:5" ht="19.5" thickBot="1" x14ac:dyDescent="0.35">
      <c r="A6" s="141"/>
      <c r="B6" s="8" t="s">
        <v>84</v>
      </c>
      <c r="C6" s="143"/>
      <c r="D6" s="145"/>
      <c r="E6" s="147"/>
    </row>
    <row r="7" spans="1:5" ht="19.5" thickBot="1" x14ac:dyDescent="0.35">
      <c r="A7" s="114" t="s">
        <v>85</v>
      </c>
      <c r="B7" s="115"/>
      <c r="C7" s="115"/>
      <c r="D7" s="115"/>
      <c r="E7" s="116"/>
    </row>
    <row r="8" spans="1:5" x14ac:dyDescent="0.3">
      <c r="A8" s="132" t="s">
        <v>80</v>
      </c>
      <c r="B8" s="134" t="s">
        <v>61</v>
      </c>
      <c r="C8" s="136" t="s">
        <v>62</v>
      </c>
      <c r="D8" s="138" t="s">
        <v>63</v>
      </c>
      <c r="E8" s="138" t="s">
        <v>64</v>
      </c>
    </row>
    <row r="9" spans="1:5" ht="19.5" thickBot="1" x14ac:dyDescent="0.35">
      <c r="A9" s="133"/>
      <c r="B9" s="135"/>
      <c r="C9" s="137"/>
      <c r="D9" s="139"/>
      <c r="E9" s="139"/>
    </row>
    <row r="10" spans="1:5" ht="19.5" thickBot="1" x14ac:dyDescent="0.35">
      <c r="A10" s="117" t="s">
        <v>75</v>
      </c>
      <c r="B10" s="118"/>
      <c r="C10" s="118"/>
      <c r="D10" s="118"/>
      <c r="E10" s="119"/>
    </row>
    <row r="11" spans="1:5" ht="19.5" thickBot="1" x14ac:dyDescent="0.35">
      <c r="A11" s="92"/>
      <c r="B11" s="93" t="s">
        <v>77</v>
      </c>
      <c r="C11" s="94">
        <f>'HIGH SIDE'!G18</f>
        <v>225550</v>
      </c>
      <c r="D11" s="94">
        <f>C11*0.28</f>
        <v>63154.000000000007</v>
      </c>
      <c r="E11" s="94">
        <f>C11+D11</f>
        <v>288704</v>
      </c>
    </row>
    <row r="12" spans="1:5" ht="19.5" thickBot="1" x14ac:dyDescent="0.35">
      <c r="A12" s="117" t="s">
        <v>76</v>
      </c>
      <c r="B12" s="118"/>
      <c r="C12" s="118"/>
      <c r="D12" s="118"/>
      <c r="E12" s="119"/>
    </row>
    <row r="13" spans="1:5" ht="19.5" thickBot="1" x14ac:dyDescent="0.35">
      <c r="A13" s="95"/>
      <c r="B13" s="93" t="s">
        <v>78</v>
      </c>
      <c r="C13" s="96">
        <f>'LOW SIDE'!G36</f>
        <v>149940</v>
      </c>
      <c r="D13" s="96">
        <f>C13*0.18</f>
        <v>26989.200000000001</v>
      </c>
      <c r="E13" s="96">
        <f>C13+D13</f>
        <v>176929.2</v>
      </c>
    </row>
    <row r="14" spans="1:5" ht="19.5" thickBot="1" x14ac:dyDescent="0.35">
      <c r="A14" s="97"/>
      <c r="B14" s="98" t="s">
        <v>79</v>
      </c>
      <c r="C14" s="99">
        <f>C13+C11</f>
        <v>375490</v>
      </c>
      <c r="D14" s="99">
        <f>D13+D11</f>
        <v>90143.200000000012</v>
      </c>
      <c r="E14" s="99">
        <f>E13+E11</f>
        <v>465633.2</v>
      </c>
    </row>
  </sheetData>
  <mergeCells count="16">
    <mergeCell ref="A7:E7"/>
    <mergeCell ref="A12:E12"/>
    <mergeCell ref="A1:E1"/>
    <mergeCell ref="A2:E2"/>
    <mergeCell ref="A3:E3"/>
    <mergeCell ref="A4:E4"/>
    <mergeCell ref="A10:E10"/>
    <mergeCell ref="A8:A9"/>
    <mergeCell ref="B8:B9"/>
    <mergeCell ref="C8:C9"/>
    <mergeCell ref="D8:D9"/>
    <mergeCell ref="E8:E9"/>
    <mergeCell ref="A5:A6"/>
    <mergeCell ref="C5:C6"/>
    <mergeCell ref="D5:D6"/>
    <mergeCell ref="E5:E6"/>
  </mergeCells>
  <printOptions horizontalCentered="1"/>
  <pageMargins left="0" right="0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559F-4349-405C-8E90-3C3A089E3750}">
  <dimension ref="B1:I49"/>
  <sheetViews>
    <sheetView showGridLines="0" tabSelected="1" topLeftCell="A25" zoomScale="83" workbookViewId="0">
      <selection activeCell="H1" sqref="H1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7" style="4" bestFit="1" customWidth="1"/>
    <col min="8" max="8" width="7.28515625" customWidth="1"/>
  </cols>
  <sheetData>
    <row r="1" spans="2:7" ht="26.25" x14ac:dyDescent="0.4">
      <c r="B1" s="120" t="s">
        <v>57</v>
      </c>
      <c r="C1" s="121"/>
      <c r="D1" s="121"/>
      <c r="E1" s="121"/>
      <c r="F1" s="121"/>
      <c r="G1" s="122"/>
    </row>
    <row r="2" spans="2:7" ht="27.75" x14ac:dyDescent="0.5">
      <c r="B2" s="123" t="s">
        <v>59</v>
      </c>
      <c r="C2" s="124"/>
      <c r="D2" s="124"/>
      <c r="E2" s="124"/>
      <c r="F2" s="124"/>
      <c r="G2" s="125"/>
    </row>
    <row r="3" spans="2:7" x14ac:dyDescent="0.25">
      <c r="B3" s="126" t="s">
        <v>58</v>
      </c>
      <c r="C3" s="127"/>
      <c r="D3" s="127"/>
      <c r="E3" s="127"/>
      <c r="F3" s="127"/>
      <c r="G3" s="128"/>
    </row>
    <row r="4" spans="2:7" ht="15.75" thickBot="1" x14ac:dyDescent="0.3">
      <c r="B4" s="129" t="s">
        <v>71</v>
      </c>
      <c r="C4" s="130"/>
      <c r="D4" s="130"/>
      <c r="E4" s="130"/>
      <c r="F4" s="130"/>
      <c r="G4" s="131"/>
    </row>
    <row r="5" spans="2:7" ht="18.75" customHeight="1" x14ac:dyDescent="0.25">
      <c r="B5" s="140"/>
      <c r="C5" s="7" t="s">
        <v>40</v>
      </c>
      <c r="D5" s="163" t="s">
        <v>41</v>
      </c>
      <c r="E5" s="164"/>
      <c r="F5" s="146">
        <v>45546</v>
      </c>
      <c r="G5" s="161"/>
    </row>
    <row r="6" spans="2:7" ht="19.5" customHeight="1" thickBot="1" x14ac:dyDescent="0.3">
      <c r="B6" s="141"/>
      <c r="C6" s="8" t="s">
        <v>84</v>
      </c>
      <c r="D6" s="165"/>
      <c r="E6" s="166"/>
      <c r="F6" s="147"/>
      <c r="G6" s="162"/>
    </row>
    <row r="7" spans="2:7" ht="19.5" thickBot="1" x14ac:dyDescent="0.3">
      <c r="B7" s="114" t="s">
        <v>87</v>
      </c>
      <c r="C7" s="115"/>
      <c r="D7" s="115"/>
      <c r="E7" s="115"/>
      <c r="F7" s="115"/>
      <c r="G7" s="116"/>
    </row>
    <row r="8" spans="2:7" ht="16.5" thickBot="1" x14ac:dyDescent="0.3">
      <c r="B8" s="148" t="s">
        <v>0</v>
      </c>
      <c r="C8" s="149"/>
      <c r="D8" s="149"/>
      <c r="E8" s="149"/>
      <c r="F8" s="149"/>
      <c r="G8" s="150"/>
    </row>
    <row r="9" spans="2:7" s="1" customFormat="1" ht="16.5" thickBot="1" x14ac:dyDescent="0.3">
      <c r="B9" s="167" t="s">
        <v>11</v>
      </c>
      <c r="C9" s="168"/>
      <c r="D9" s="168"/>
      <c r="E9" s="168"/>
      <c r="F9" s="168"/>
      <c r="G9" s="169"/>
    </row>
    <row r="10" spans="2:7" s="1" customFormat="1" ht="16.5" thickBot="1" x14ac:dyDescent="0.3">
      <c r="B10" s="9" t="s">
        <v>12</v>
      </c>
      <c r="C10" s="10" t="s">
        <v>13</v>
      </c>
      <c r="D10" s="10" t="s">
        <v>14</v>
      </c>
      <c r="E10" s="11" t="s">
        <v>4</v>
      </c>
      <c r="F10" s="11" t="s">
        <v>5</v>
      </c>
      <c r="G10" s="12" t="s">
        <v>6</v>
      </c>
    </row>
    <row r="11" spans="2:7" ht="15.75" x14ac:dyDescent="0.25">
      <c r="B11" s="28" t="s">
        <v>16</v>
      </c>
      <c r="C11" s="29" t="s">
        <v>39</v>
      </c>
      <c r="D11" s="30"/>
      <c r="E11" s="30"/>
      <c r="F11" s="30"/>
      <c r="G11" s="31"/>
    </row>
    <row r="12" spans="2:7" ht="15.75" x14ac:dyDescent="0.25">
      <c r="B12" s="32">
        <v>1</v>
      </c>
      <c r="C12" s="33" t="s">
        <v>72</v>
      </c>
      <c r="D12" s="34" t="s">
        <v>17</v>
      </c>
      <c r="E12" s="35">
        <v>1</v>
      </c>
      <c r="F12" s="36">
        <v>6000</v>
      </c>
      <c r="G12" s="37">
        <f>F12*E12</f>
        <v>6000</v>
      </c>
    </row>
    <row r="13" spans="2:7" ht="15.75" x14ac:dyDescent="0.25">
      <c r="B13" s="38" t="s">
        <v>21</v>
      </c>
      <c r="C13" s="39" t="s">
        <v>24</v>
      </c>
      <c r="D13" s="40"/>
      <c r="E13" s="40"/>
      <c r="F13" s="41"/>
      <c r="G13" s="42"/>
    </row>
    <row r="14" spans="2:7" ht="15.75" customHeight="1" x14ac:dyDescent="0.25">
      <c r="B14" s="19">
        <v>1</v>
      </c>
      <c r="C14" s="43" t="s">
        <v>83</v>
      </c>
      <c r="D14" s="34" t="s">
        <v>17</v>
      </c>
      <c r="E14" s="26">
        <v>2</v>
      </c>
      <c r="F14" s="44">
        <v>1650</v>
      </c>
      <c r="G14" s="45">
        <f t="shared" ref="G14:G17" si="0">F14*E14</f>
        <v>3300</v>
      </c>
    </row>
    <row r="15" spans="2:7" ht="15.75" customHeight="1" x14ac:dyDescent="0.25">
      <c r="B15" s="19">
        <v>2</v>
      </c>
      <c r="C15" s="43" t="s">
        <v>99</v>
      </c>
      <c r="D15" s="34" t="s">
        <v>17</v>
      </c>
      <c r="E15" s="26">
        <v>1</v>
      </c>
      <c r="F15" s="44">
        <v>1650</v>
      </c>
      <c r="G15" s="45">
        <f t="shared" si="0"/>
        <v>1650</v>
      </c>
    </row>
    <row r="16" spans="2:7" ht="31.5" x14ac:dyDescent="0.25">
      <c r="B16" s="19">
        <v>3</v>
      </c>
      <c r="C16" s="46" t="s">
        <v>73</v>
      </c>
      <c r="D16" s="47" t="s">
        <v>17</v>
      </c>
      <c r="E16" s="48">
        <v>1</v>
      </c>
      <c r="F16" s="49">
        <v>4500</v>
      </c>
      <c r="G16" s="50">
        <f t="shared" si="0"/>
        <v>4500</v>
      </c>
    </row>
    <row r="17" spans="2:9" ht="15.75" x14ac:dyDescent="0.25">
      <c r="B17" s="17" t="s">
        <v>26</v>
      </c>
      <c r="C17" s="51" t="s">
        <v>45</v>
      </c>
      <c r="D17" s="34" t="s">
        <v>17</v>
      </c>
      <c r="E17" s="52">
        <v>1</v>
      </c>
      <c r="F17" s="44">
        <v>500</v>
      </c>
      <c r="G17" s="53">
        <f t="shared" si="0"/>
        <v>500</v>
      </c>
    </row>
    <row r="18" spans="2:9" ht="15.75" x14ac:dyDescent="0.25">
      <c r="B18" s="55" t="s">
        <v>42</v>
      </c>
      <c r="C18" s="56" t="s">
        <v>25</v>
      </c>
      <c r="D18" s="57"/>
      <c r="E18" s="58"/>
      <c r="F18" s="59"/>
      <c r="G18" s="60"/>
    </row>
    <row r="19" spans="2:9" ht="15.75" x14ac:dyDescent="0.25">
      <c r="B19" s="19">
        <v>1</v>
      </c>
      <c r="C19" s="61" t="s">
        <v>56</v>
      </c>
      <c r="D19" s="57" t="s">
        <v>15</v>
      </c>
      <c r="E19" s="35">
        <v>30</v>
      </c>
      <c r="F19" s="62">
        <v>1650</v>
      </c>
      <c r="G19" s="60">
        <f t="shared" ref="G19:G20" si="1">F19*E19</f>
        <v>49500</v>
      </c>
      <c r="I19" s="14"/>
    </row>
    <row r="20" spans="2:9" ht="15.75" x14ac:dyDescent="0.25">
      <c r="B20" s="19">
        <v>2</v>
      </c>
      <c r="C20" s="61" t="s">
        <v>88</v>
      </c>
      <c r="D20" s="57" t="s">
        <v>15</v>
      </c>
      <c r="E20" s="35">
        <v>20</v>
      </c>
      <c r="F20" s="62">
        <v>850</v>
      </c>
      <c r="G20" s="60">
        <f t="shared" si="1"/>
        <v>17000</v>
      </c>
      <c r="I20" s="14"/>
    </row>
    <row r="21" spans="2:9" ht="15.75" x14ac:dyDescent="0.25">
      <c r="B21" s="55" t="s">
        <v>27</v>
      </c>
      <c r="C21" s="63" t="s">
        <v>37</v>
      </c>
      <c r="D21" s="57"/>
      <c r="E21" s="35"/>
      <c r="F21" s="62"/>
      <c r="G21" s="60"/>
    </row>
    <row r="22" spans="2:9" ht="15.75" x14ac:dyDescent="0.25">
      <c r="B22" s="113">
        <v>1</v>
      </c>
      <c r="C22" s="64" t="s">
        <v>89</v>
      </c>
      <c r="D22" s="57" t="s">
        <v>15</v>
      </c>
      <c r="E22" s="35">
        <v>39</v>
      </c>
      <c r="F22" s="62">
        <v>150</v>
      </c>
      <c r="G22" s="60">
        <f t="shared" ref="G22:G35" si="2">F22*E22</f>
        <v>5850</v>
      </c>
    </row>
    <row r="23" spans="2:9" ht="15.75" x14ac:dyDescent="0.25">
      <c r="B23" s="19">
        <v>2</v>
      </c>
      <c r="C23" s="64" t="s">
        <v>90</v>
      </c>
      <c r="D23" s="57" t="s">
        <v>15</v>
      </c>
      <c r="E23" s="35">
        <v>21</v>
      </c>
      <c r="F23" s="62">
        <v>140</v>
      </c>
      <c r="G23" s="60">
        <f t="shared" si="2"/>
        <v>2940</v>
      </c>
    </row>
    <row r="24" spans="2:9" ht="15.75" x14ac:dyDescent="0.25">
      <c r="B24" s="19">
        <v>3</v>
      </c>
      <c r="C24" s="64" t="s">
        <v>65</v>
      </c>
      <c r="D24" s="57" t="s">
        <v>15</v>
      </c>
      <c r="E24" s="35">
        <v>6</v>
      </c>
      <c r="F24" s="62">
        <v>150</v>
      </c>
      <c r="G24" s="60">
        <f t="shared" si="2"/>
        <v>900</v>
      </c>
    </row>
    <row r="25" spans="2:9" ht="15.75" x14ac:dyDescent="0.25">
      <c r="B25" s="55" t="s">
        <v>29</v>
      </c>
      <c r="C25" s="63" t="s">
        <v>38</v>
      </c>
      <c r="D25" s="57"/>
      <c r="E25" s="35"/>
      <c r="F25" s="62"/>
      <c r="G25" s="60"/>
    </row>
    <row r="26" spans="2:9" ht="15.75" x14ac:dyDescent="0.25">
      <c r="B26" s="19">
        <v>1</v>
      </c>
      <c r="C26" s="33" t="s">
        <v>102</v>
      </c>
      <c r="D26" s="57" t="s">
        <v>15</v>
      </c>
      <c r="E26" s="35">
        <v>20</v>
      </c>
      <c r="F26" s="62">
        <v>140</v>
      </c>
      <c r="G26" s="60">
        <f>F26*E26</f>
        <v>2800</v>
      </c>
    </row>
    <row r="27" spans="2:9" ht="15.75" x14ac:dyDescent="0.25">
      <c r="B27" s="67" t="s">
        <v>30</v>
      </c>
      <c r="C27" s="65" t="s">
        <v>92</v>
      </c>
      <c r="D27" s="47" t="s">
        <v>17</v>
      </c>
      <c r="E27" s="48">
        <v>3</v>
      </c>
      <c r="F27" s="111">
        <v>6000</v>
      </c>
      <c r="G27" s="66">
        <f t="shared" ref="G27:G29" si="3">F27*E27</f>
        <v>18000</v>
      </c>
    </row>
    <row r="28" spans="2:9" ht="15.75" x14ac:dyDescent="0.25">
      <c r="B28" s="67" t="s">
        <v>33</v>
      </c>
      <c r="C28" s="43" t="s">
        <v>100</v>
      </c>
      <c r="D28" s="47" t="s">
        <v>17</v>
      </c>
      <c r="E28" s="48">
        <v>1</v>
      </c>
      <c r="F28" s="111">
        <v>4500</v>
      </c>
      <c r="G28" s="66">
        <f t="shared" ref="G28" si="4">F28*E28</f>
        <v>4500</v>
      </c>
    </row>
    <row r="29" spans="2:9" ht="15.75" x14ac:dyDescent="0.25">
      <c r="B29" s="67" t="s">
        <v>35</v>
      </c>
      <c r="C29" s="65" t="s">
        <v>93</v>
      </c>
      <c r="D29" s="69" t="s">
        <v>91</v>
      </c>
      <c r="E29" s="26">
        <v>1</v>
      </c>
      <c r="F29" s="111">
        <v>5000</v>
      </c>
      <c r="G29" s="66">
        <f t="shared" si="3"/>
        <v>5000</v>
      </c>
    </row>
    <row r="30" spans="2:9" ht="15.75" x14ac:dyDescent="0.25">
      <c r="B30" s="67" t="s">
        <v>43</v>
      </c>
      <c r="C30" s="65" t="s">
        <v>94</v>
      </c>
      <c r="D30" s="69" t="s">
        <v>91</v>
      </c>
      <c r="E30" s="26">
        <v>1</v>
      </c>
      <c r="F30" s="111"/>
      <c r="G30" s="66">
        <f t="shared" ref="G30" si="5">F30*E30</f>
        <v>0</v>
      </c>
      <c r="H30" s="14" t="s">
        <v>103</v>
      </c>
    </row>
    <row r="31" spans="2:9" ht="15.75" x14ac:dyDescent="0.25">
      <c r="B31" s="67" t="s">
        <v>81</v>
      </c>
      <c r="C31" s="65" t="s">
        <v>46</v>
      </c>
      <c r="D31" s="69" t="s">
        <v>23</v>
      </c>
      <c r="E31" s="26">
        <v>1</v>
      </c>
      <c r="F31" s="111">
        <v>8000</v>
      </c>
      <c r="G31" s="66">
        <f t="shared" si="2"/>
        <v>8000</v>
      </c>
    </row>
    <row r="32" spans="2:9" ht="15.75" x14ac:dyDescent="0.25">
      <c r="B32" s="67" t="s">
        <v>95</v>
      </c>
      <c r="C32" s="68" t="s">
        <v>28</v>
      </c>
      <c r="D32" s="69" t="s">
        <v>91</v>
      </c>
      <c r="E32" s="48">
        <v>1</v>
      </c>
      <c r="F32" s="70">
        <v>2500</v>
      </c>
      <c r="G32" s="71">
        <f t="shared" si="2"/>
        <v>2500</v>
      </c>
    </row>
    <row r="33" spans="2:7" ht="15.75" x14ac:dyDescent="0.25">
      <c r="B33" s="67" t="s">
        <v>96</v>
      </c>
      <c r="C33" s="72" t="s">
        <v>36</v>
      </c>
      <c r="D33" s="73" t="s">
        <v>34</v>
      </c>
      <c r="E33" s="74">
        <v>8</v>
      </c>
      <c r="F33" s="75">
        <v>950</v>
      </c>
      <c r="G33" s="76">
        <f t="shared" si="2"/>
        <v>7600</v>
      </c>
    </row>
    <row r="34" spans="2:7" ht="15.75" x14ac:dyDescent="0.25">
      <c r="B34" s="67" t="s">
        <v>97</v>
      </c>
      <c r="C34" s="77" t="s">
        <v>98</v>
      </c>
      <c r="D34" s="34" t="s">
        <v>17</v>
      </c>
      <c r="E34" s="52">
        <v>1</v>
      </c>
      <c r="F34" s="112">
        <v>900</v>
      </c>
      <c r="G34" s="78">
        <f t="shared" ref="G34" si="6">F34*E34</f>
        <v>900</v>
      </c>
    </row>
    <row r="35" spans="2:7" ht="16.5" thickBot="1" x14ac:dyDescent="0.3">
      <c r="B35" s="67" t="s">
        <v>101</v>
      </c>
      <c r="C35" s="77" t="s">
        <v>74</v>
      </c>
      <c r="D35" s="34" t="s">
        <v>17</v>
      </c>
      <c r="E35" s="52">
        <v>1</v>
      </c>
      <c r="F35" s="112">
        <v>8500</v>
      </c>
      <c r="G35" s="78">
        <f t="shared" si="2"/>
        <v>8500</v>
      </c>
    </row>
    <row r="36" spans="2:7" ht="19.5" thickBot="1" x14ac:dyDescent="0.3">
      <c r="B36" s="153" t="s">
        <v>18</v>
      </c>
      <c r="C36" s="154"/>
      <c r="D36" s="154"/>
      <c r="E36" s="154"/>
      <c r="F36" s="170"/>
      <c r="G36" s="105">
        <f>SUM(G12:G35)</f>
        <v>149940</v>
      </c>
    </row>
    <row r="37" spans="2:7" ht="19.5" thickBot="1" x14ac:dyDescent="0.3">
      <c r="B37" s="153" t="s">
        <v>19</v>
      </c>
      <c r="C37" s="154"/>
      <c r="D37" s="154"/>
      <c r="E37" s="154"/>
      <c r="F37" s="170"/>
      <c r="G37" s="106">
        <f>G36*18%</f>
        <v>26989.200000000001</v>
      </c>
    </row>
    <row r="38" spans="2:7" ht="19.5" thickBot="1" x14ac:dyDescent="0.3">
      <c r="B38" s="171" t="s">
        <v>20</v>
      </c>
      <c r="C38" s="172"/>
      <c r="D38" s="172"/>
      <c r="E38" s="172"/>
      <c r="F38" s="173"/>
      <c r="G38" s="107">
        <f>SUM(G36:G37)</f>
        <v>176929.2</v>
      </c>
    </row>
    <row r="39" spans="2:7" ht="16.5" thickBot="1" x14ac:dyDescent="0.3">
      <c r="B39" s="79"/>
      <c r="C39" s="79"/>
      <c r="D39" s="79"/>
      <c r="E39" s="80"/>
      <c r="F39" s="81"/>
      <c r="G39" s="82"/>
    </row>
    <row r="40" spans="2:7" ht="16.5" thickBot="1" x14ac:dyDescent="0.3">
      <c r="B40" s="178" t="s">
        <v>47</v>
      </c>
      <c r="C40" s="179"/>
      <c r="D40" s="179"/>
      <c r="E40" s="179"/>
      <c r="F40" s="179"/>
      <c r="G40" s="180"/>
    </row>
    <row r="41" spans="2:7" ht="15.75" x14ac:dyDescent="0.25">
      <c r="B41" s="16">
        <v>1</v>
      </c>
      <c r="C41" s="181" t="s">
        <v>48</v>
      </c>
      <c r="D41" s="181"/>
      <c r="E41" s="181"/>
      <c r="F41" s="181"/>
      <c r="G41" s="182"/>
    </row>
    <row r="42" spans="2:7" ht="15.75" x14ac:dyDescent="0.25">
      <c r="B42" s="15">
        <v>2</v>
      </c>
      <c r="C42" s="183" t="s">
        <v>49</v>
      </c>
      <c r="D42" s="183"/>
      <c r="E42" s="183"/>
      <c r="F42" s="183"/>
      <c r="G42" s="184"/>
    </row>
    <row r="43" spans="2:7" ht="15.75" x14ac:dyDescent="0.25">
      <c r="B43" s="15">
        <v>3</v>
      </c>
      <c r="C43" s="183" t="s">
        <v>50</v>
      </c>
      <c r="D43" s="183"/>
      <c r="E43" s="183"/>
      <c r="F43" s="183"/>
      <c r="G43" s="184"/>
    </row>
    <row r="44" spans="2:7" ht="15.75" x14ac:dyDescent="0.25">
      <c r="B44" s="15">
        <v>4</v>
      </c>
      <c r="C44" s="183" t="s">
        <v>51</v>
      </c>
      <c r="D44" s="183"/>
      <c r="E44" s="183"/>
      <c r="F44" s="183"/>
      <c r="G44" s="184"/>
    </row>
    <row r="45" spans="2:7" ht="15.75" x14ac:dyDescent="0.25">
      <c r="B45" s="15">
        <v>5</v>
      </c>
      <c r="C45" s="174" t="s">
        <v>52</v>
      </c>
      <c r="D45" s="174"/>
      <c r="E45" s="174"/>
      <c r="F45" s="174"/>
      <c r="G45" s="175"/>
    </row>
    <row r="46" spans="2:7" ht="15.75" x14ac:dyDescent="0.25">
      <c r="B46" s="15">
        <v>6</v>
      </c>
      <c r="C46" s="174" t="s">
        <v>53</v>
      </c>
      <c r="D46" s="174"/>
      <c r="E46" s="174"/>
      <c r="F46" s="174"/>
      <c r="G46" s="175"/>
    </row>
    <row r="47" spans="2:7" ht="15.75" x14ac:dyDescent="0.25">
      <c r="B47" s="15">
        <v>7</v>
      </c>
      <c r="C47" s="174" t="s">
        <v>54</v>
      </c>
      <c r="D47" s="174"/>
      <c r="E47" s="174"/>
      <c r="F47" s="174"/>
      <c r="G47" s="175"/>
    </row>
    <row r="48" spans="2:7" ht="15.75" x14ac:dyDescent="0.25">
      <c r="B48" s="15">
        <v>8</v>
      </c>
      <c r="C48" s="174" t="s">
        <v>55</v>
      </c>
      <c r="D48" s="174"/>
      <c r="E48" s="174"/>
      <c r="F48" s="174"/>
      <c r="G48" s="175"/>
    </row>
    <row r="49" spans="2:7" ht="16.5" thickBot="1" x14ac:dyDescent="0.3">
      <c r="B49" s="90">
        <v>9</v>
      </c>
      <c r="C49" s="176" t="s">
        <v>60</v>
      </c>
      <c r="D49" s="176"/>
      <c r="E49" s="176"/>
      <c r="F49" s="176"/>
      <c r="G49" s="177"/>
    </row>
  </sheetData>
  <mergeCells count="24">
    <mergeCell ref="C46:G46"/>
    <mergeCell ref="C47:G47"/>
    <mergeCell ref="C48:G48"/>
    <mergeCell ref="C49:G49"/>
    <mergeCell ref="B40:G40"/>
    <mergeCell ref="C41:G41"/>
    <mergeCell ref="C42:G42"/>
    <mergeCell ref="C43:G43"/>
    <mergeCell ref="C44:G44"/>
    <mergeCell ref="C45:G45"/>
    <mergeCell ref="B9:G9"/>
    <mergeCell ref="B36:F36"/>
    <mergeCell ref="B37:F37"/>
    <mergeCell ref="B38:F38"/>
    <mergeCell ref="B7:G7"/>
    <mergeCell ref="B8:G8"/>
    <mergeCell ref="B1:G1"/>
    <mergeCell ref="B2:G2"/>
    <mergeCell ref="B3:G3"/>
    <mergeCell ref="B4:G4"/>
    <mergeCell ref="B5:B6"/>
    <mergeCell ref="F5:F6"/>
    <mergeCell ref="G5:G6"/>
    <mergeCell ref="D5:E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1"/>
  <sheetViews>
    <sheetView showGridLines="0" topLeftCell="B7" zoomScale="99" zoomScaleNormal="120" workbookViewId="0">
      <selection activeCell="B18" sqref="B18:F18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06.85546875" customWidth="1"/>
    <col min="4" max="4" width="6.42578125" customWidth="1"/>
    <col min="5" max="5" width="9" style="2" customWidth="1"/>
    <col min="6" max="6" width="14.140625" style="3" bestFit="1" customWidth="1"/>
    <col min="7" max="7" width="17" style="4" bestFit="1" customWidth="1"/>
    <col min="8" max="8" width="7.28515625" customWidth="1"/>
    <col min="9" max="21" width="9.28515625" customWidth="1"/>
  </cols>
  <sheetData>
    <row r="1" spans="2:11" ht="26.25" x14ac:dyDescent="0.4">
      <c r="B1" s="120" t="s">
        <v>57</v>
      </c>
      <c r="C1" s="121"/>
      <c r="D1" s="121"/>
      <c r="E1" s="121"/>
      <c r="F1" s="121"/>
      <c r="G1" s="122"/>
    </row>
    <row r="2" spans="2:11" ht="27.75" x14ac:dyDescent="0.5">
      <c r="B2" s="123" t="s">
        <v>59</v>
      </c>
      <c r="C2" s="124"/>
      <c r="D2" s="124"/>
      <c r="E2" s="124"/>
      <c r="F2" s="124"/>
      <c r="G2" s="125"/>
    </row>
    <row r="3" spans="2:11" x14ac:dyDescent="0.25">
      <c r="B3" s="126" t="s">
        <v>58</v>
      </c>
      <c r="C3" s="127"/>
      <c r="D3" s="127"/>
      <c r="E3" s="127"/>
      <c r="F3" s="127"/>
      <c r="G3" s="128"/>
    </row>
    <row r="4" spans="2:11" ht="15.75" thickBot="1" x14ac:dyDescent="0.3">
      <c r="B4" s="129" t="s">
        <v>71</v>
      </c>
      <c r="C4" s="130"/>
      <c r="D4" s="130"/>
      <c r="E4" s="130"/>
      <c r="F4" s="130"/>
      <c r="G4" s="131"/>
    </row>
    <row r="5" spans="2:11" ht="18.75" customHeight="1" x14ac:dyDescent="0.25">
      <c r="B5" s="140"/>
      <c r="C5" s="7" t="s">
        <v>40</v>
      </c>
      <c r="D5" s="163" t="s">
        <v>41</v>
      </c>
      <c r="E5" s="164"/>
      <c r="F5" s="146">
        <v>45546</v>
      </c>
      <c r="G5" s="161"/>
    </row>
    <row r="6" spans="2:11" ht="19.5" customHeight="1" thickBot="1" x14ac:dyDescent="0.3">
      <c r="B6" s="141"/>
      <c r="C6" s="8" t="s">
        <v>84</v>
      </c>
      <c r="D6" s="165"/>
      <c r="E6" s="166"/>
      <c r="F6" s="147"/>
      <c r="G6" s="162"/>
    </row>
    <row r="7" spans="2:11" ht="19.5" thickBot="1" x14ac:dyDescent="0.3">
      <c r="B7" s="114" t="s">
        <v>85</v>
      </c>
      <c r="C7" s="115"/>
      <c r="D7" s="115"/>
      <c r="E7" s="115"/>
      <c r="F7" s="115"/>
      <c r="G7" s="116"/>
    </row>
    <row r="8" spans="2:11" ht="16.5" thickBot="1" x14ac:dyDescent="0.3">
      <c r="B8" s="148" t="s">
        <v>0</v>
      </c>
      <c r="C8" s="149"/>
      <c r="D8" s="149"/>
      <c r="E8" s="149"/>
      <c r="F8" s="149"/>
      <c r="G8" s="150"/>
    </row>
    <row r="9" spans="2:11" ht="16.5" thickBot="1" x14ac:dyDescent="0.3">
      <c r="B9" s="155" t="s">
        <v>1</v>
      </c>
      <c r="C9" s="156"/>
      <c r="D9" s="156"/>
      <c r="E9" s="156"/>
      <c r="F9" s="156"/>
      <c r="G9" s="157"/>
    </row>
    <row r="10" spans="2:11" ht="16.5" thickBot="1" x14ac:dyDescent="0.3">
      <c r="B10" s="9" t="s">
        <v>12</v>
      </c>
      <c r="C10" s="5" t="s">
        <v>2</v>
      </c>
      <c r="D10" s="5" t="s">
        <v>3</v>
      </c>
      <c r="E10" s="5" t="s">
        <v>4</v>
      </c>
      <c r="F10" s="5" t="s">
        <v>5</v>
      </c>
      <c r="G10" s="6" t="s">
        <v>6</v>
      </c>
    </row>
    <row r="11" spans="2:11" ht="19.5" customHeight="1" thickBot="1" x14ac:dyDescent="0.3">
      <c r="B11" s="158" t="s">
        <v>32</v>
      </c>
      <c r="C11" s="159"/>
      <c r="D11" s="159"/>
      <c r="E11" s="159"/>
      <c r="F11" s="159"/>
      <c r="G11" s="160"/>
    </row>
    <row r="12" spans="2:11" ht="15.75" x14ac:dyDescent="0.25">
      <c r="B12" s="27" t="s">
        <v>16</v>
      </c>
      <c r="C12" s="86" t="s">
        <v>31</v>
      </c>
      <c r="D12" s="87"/>
      <c r="E12" s="87"/>
      <c r="F12" s="88"/>
      <c r="G12" s="89"/>
    </row>
    <row r="13" spans="2:11" ht="15.75" x14ac:dyDescent="0.25">
      <c r="B13" s="19">
        <v>1</v>
      </c>
      <c r="C13" s="20" t="s">
        <v>86</v>
      </c>
      <c r="D13" s="21" t="s">
        <v>7</v>
      </c>
      <c r="E13" s="21">
        <v>1</v>
      </c>
      <c r="F13" s="108">
        <v>133922</v>
      </c>
      <c r="G13" s="22">
        <f>F13*E13</f>
        <v>133922</v>
      </c>
      <c r="K13" s="13"/>
    </row>
    <row r="14" spans="2:11" ht="15.75" x14ac:dyDescent="0.25">
      <c r="B14" s="17" t="s">
        <v>21</v>
      </c>
      <c r="C14" s="23" t="s">
        <v>22</v>
      </c>
      <c r="D14" s="18"/>
      <c r="E14" s="18"/>
      <c r="F14" s="24"/>
      <c r="G14" s="22"/>
    </row>
    <row r="15" spans="2:11" ht="15.75" x14ac:dyDescent="0.25">
      <c r="B15" s="19">
        <v>1</v>
      </c>
      <c r="C15" s="25" t="s">
        <v>82</v>
      </c>
      <c r="D15" s="26" t="s">
        <v>7</v>
      </c>
      <c r="E15" s="26">
        <v>2</v>
      </c>
      <c r="F15" s="109">
        <v>26564</v>
      </c>
      <c r="G15" s="22">
        <f t="shared" ref="G15" si="0">F15*E15</f>
        <v>53128</v>
      </c>
    </row>
    <row r="16" spans="2:11" ht="15.75" x14ac:dyDescent="0.25">
      <c r="B16" s="19">
        <v>2</v>
      </c>
      <c r="C16" s="25" t="s">
        <v>104</v>
      </c>
      <c r="D16" s="26" t="s">
        <v>7</v>
      </c>
      <c r="E16" s="26">
        <v>1</v>
      </c>
      <c r="F16" s="109">
        <v>36000</v>
      </c>
      <c r="G16" s="22">
        <f t="shared" ref="G16" si="1">F16*E16</f>
        <v>36000</v>
      </c>
    </row>
    <row r="17" spans="2:11" ht="16.5" thickBot="1" x14ac:dyDescent="0.3">
      <c r="B17" s="83" t="s">
        <v>26</v>
      </c>
      <c r="C17" s="84" t="s">
        <v>44</v>
      </c>
      <c r="D17" s="85" t="s">
        <v>7</v>
      </c>
      <c r="E17" s="85">
        <v>1</v>
      </c>
      <c r="F17" s="110">
        <v>2500</v>
      </c>
      <c r="G17" s="54">
        <f>SUM(E17*F17)</f>
        <v>2500</v>
      </c>
      <c r="K17" s="13"/>
    </row>
    <row r="18" spans="2:11" ht="19.5" thickBot="1" x14ac:dyDescent="0.3">
      <c r="B18" s="151" t="s">
        <v>8</v>
      </c>
      <c r="C18" s="152"/>
      <c r="D18" s="152"/>
      <c r="E18" s="152"/>
      <c r="F18" s="152"/>
      <c r="G18" s="102">
        <f>SUM(G13:G17)</f>
        <v>225550</v>
      </c>
    </row>
    <row r="19" spans="2:11" ht="19.5" thickBot="1" x14ac:dyDescent="0.3">
      <c r="B19" s="153" t="s">
        <v>9</v>
      </c>
      <c r="C19" s="154"/>
      <c r="D19" s="154"/>
      <c r="E19" s="154"/>
      <c r="F19" s="154"/>
      <c r="G19" s="103">
        <f>G18*28%</f>
        <v>63154.000000000007</v>
      </c>
    </row>
    <row r="20" spans="2:11" ht="19.5" thickBot="1" x14ac:dyDescent="0.3">
      <c r="B20" s="153" t="s">
        <v>10</v>
      </c>
      <c r="C20" s="154"/>
      <c r="D20" s="154"/>
      <c r="E20" s="154"/>
      <c r="F20" s="154"/>
      <c r="G20" s="104">
        <f>SUM(G18:G19)</f>
        <v>288704</v>
      </c>
    </row>
    <row r="21" spans="2:11" ht="15.75" x14ac:dyDescent="0.25">
      <c r="B21" s="79"/>
      <c r="C21" s="79"/>
      <c r="D21" s="79"/>
      <c r="E21" s="80"/>
      <c r="F21" s="81"/>
      <c r="G21" s="82"/>
    </row>
  </sheetData>
  <mergeCells count="15">
    <mergeCell ref="B1:G1"/>
    <mergeCell ref="B3:G3"/>
    <mergeCell ref="B4:G4"/>
    <mergeCell ref="B5:B6"/>
    <mergeCell ref="F5:F6"/>
    <mergeCell ref="G5:G6"/>
    <mergeCell ref="B2:G2"/>
    <mergeCell ref="D5:E6"/>
    <mergeCell ref="B8:G8"/>
    <mergeCell ref="B7:G7"/>
    <mergeCell ref="B18:F18"/>
    <mergeCell ref="B19:F19"/>
    <mergeCell ref="B20:F20"/>
    <mergeCell ref="B9:G9"/>
    <mergeCell ref="B11:G11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9F19-425A-4A98-AD73-4E9638DF1BF6}">
  <dimension ref="B1:G24"/>
  <sheetViews>
    <sheetView showGridLines="0" zoomScale="120" zoomScaleNormal="120" workbookViewId="0">
      <selection activeCell="H1" sqref="H1"/>
    </sheetView>
  </sheetViews>
  <sheetFormatPr defaultColWidth="9.140625" defaultRowHeight="15" x14ac:dyDescent="0.2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120" t="s">
        <v>57</v>
      </c>
      <c r="C1" s="121"/>
      <c r="D1" s="121"/>
      <c r="E1" s="121"/>
      <c r="F1" s="121"/>
      <c r="G1" s="122"/>
    </row>
    <row r="2" spans="2:7" ht="27.75" x14ac:dyDescent="0.5">
      <c r="B2" s="123" t="s">
        <v>59</v>
      </c>
      <c r="C2" s="124"/>
      <c r="D2" s="124"/>
      <c r="E2" s="124"/>
      <c r="F2" s="124"/>
      <c r="G2" s="125"/>
    </row>
    <row r="3" spans="2:7" x14ac:dyDescent="0.25">
      <c r="B3" s="126" t="s">
        <v>58</v>
      </c>
      <c r="C3" s="127"/>
      <c r="D3" s="127"/>
      <c r="E3" s="127"/>
      <c r="F3" s="127"/>
      <c r="G3" s="128"/>
    </row>
    <row r="4" spans="2:7" ht="15.75" thickBot="1" x14ac:dyDescent="0.3">
      <c r="B4" s="129" t="s">
        <v>71</v>
      </c>
      <c r="C4" s="130"/>
      <c r="D4" s="130"/>
      <c r="E4" s="130"/>
      <c r="F4" s="130"/>
      <c r="G4" s="131"/>
    </row>
    <row r="5" spans="2:7" ht="18.75" customHeight="1" x14ac:dyDescent="0.25">
      <c r="B5" s="140"/>
      <c r="C5" s="7" t="s">
        <v>40</v>
      </c>
      <c r="D5" s="163" t="s">
        <v>41</v>
      </c>
      <c r="E5" s="164"/>
      <c r="F5" s="146">
        <v>45546</v>
      </c>
      <c r="G5" s="161"/>
    </row>
    <row r="6" spans="2:7" ht="19.5" customHeight="1" thickBot="1" x14ac:dyDescent="0.3">
      <c r="B6" s="141"/>
      <c r="C6" s="8" t="s">
        <v>84</v>
      </c>
      <c r="D6" s="165"/>
      <c r="E6" s="166"/>
      <c r="F6" s="147"/>
      <c r="G6" s="162"/>
    </row>
    <row r="7" spans="2:7" ht="19.5" thickBot="1" x14ac:dyDescent="0.3">
      <c r="B7" s="114" t="s">
        <v>85</v>
      </c>
      <c r="C7" s="115"/>
      <c r="D7" s="115"/>
      <c r="E7" s="115"/>
      <c r="F7" s="115"/>
      <c r="G7" s="116"/>
    </row>
    <row r="8" spans="2:7" ht="16.5" thickBot="1" x14ac:dyDescent="0.3">
      <c r="B8" s="188" t="s">
        <v>0</v>
      </c>
      <c r="C8" s="189"/>
      <c r="D8" s="189"/>
      <c r="E8" s="189"/>
      <c r="F8" s="189"/>
      <c r="G8" s="190"/>
    </row>
    <row r="9" spans="2:7" ht="16.5" thickBot="1" x14ac:dyDescent="0.3">
      <c r="B9" s="191" t="s">
        <v>11</v>
      </c>
      <c r="C9" s="192"/>
      <c r="D9" s="192"/>
      <c r="E9" s="192"/>
      <c r="F9" s="192"/>
      <c r="G9" s="193"/>
    </row>
    <row r="10" spans="2:7" ht="19.5" thickBot="1" x14ac:dyDescent="0.3">
      <c r="B10" s="194" t="s">
        <v>47</v>
      </c>
      <c r="C10" s="195"/>
      <c r="D10" s="195"/>
      <c r="E10" s="195"/>
      <c r="F10" s="195"/>
      <c r="G10" s="196"/>
    </row>
    <row r="11" spans="2:7" ht="15.75" x14ac:dyDescent="0.25">
      <c r="B11" s="100">
        <v>1</v>
      </c>
      <c r="C11" s="197" t="s">
        <v>66</v>
      </c>
      <c r="D11" s="198"/>
      <c r="E11" s="198"/>
      <c r="F11" s="198"/>
      <c r="G11" s="199"/>
    </row>
    <row r="12" spans="2:7" ht="15.75" x14ac:dyDescent="0.25">
      <c r="B12" s="185">
        <v>2</v>
      </c>
      <c r="C12" s="186" t="s">
        <v>67</v>
      </c>
      <c r="D12" s="186"/>
      <c r="E12" s="186"/>
      <c r="F12" s="186"/>
      <c r="G12" s="187"/>
    </row>
    <row r="13" spans="2:7" ht="15.75" x14ac:dyDescent="0.25">
      <c r="B13" s="185"/>
      <c r="C13" s="186" t="s">
        <v>68</v>
      </c>
      <c r="D13" s="186"/>
      <c r="E13" s="186"/>
      <c r="F13" s="186"/>
      <c r="G13" s="187"/>
    </row>
    <row r="14" spans="2:7" ht="15.75" x14ac:dyDescent="0.25">
      <c r="B14" s="185"/>
      <c r="C14" s="186" t="s">
        <v>69</v>
      </c>
      <c r="D14" s="186"/>
      <c r="E14" s="186"/>
      <c r="F14" s="186"/>
      <c r="G14" s="187"/>
    </row>
    <row r="15" spans="2:7" ht="15.75" x14ac:dyDescent="0.25">
      <c r="B15" s="185"/>
      <c r="C15" s="186" t="s">
        <v>70</v>
      </c>
      <c r="D15" s="186"/>
      <c r="E15" s="186"/>
      <c r="F15" s="186"/>
      <c r="G15" s="187"/>
    </row>
    <row r="16" spans="2:7" ht="15.75" x14ac:dyDescent="0.25">
      <c r="B16" s="185"/>
      <c r="C16" s="200" t="s">
        <v>48</v>
      </c>
      <c r="D16" s="181"/>
      <c r="E16" s="181"/>
      <c r="F16" s="181"/>
      <c r="G16" s="182"/>
    </row>
    <row r="17" spans="2:7" ht="15.75" x14ac:dyDescent="0.25">
      <c r="B17" s="15">
        <v>3</v>
      </c>
      <c r="C17" s="183" t="s">
        <v>49</v>
      </c>
      <c r="D17" s="183"/>
      <c r="E17" s="183"/>
      <c r="F17" s="183"/>
      <c r="G17" s="184"/>
    </row>
    <row r="18" spans="2:7" ht="15.75" x14ac:dyDescent="0.25">
      <c r="B18" s="15">
        <v>4</v>
      </c>
      <c r="C18" s="183" t="s">
        <v>50</v>
      </c>
      <c r="D18" s="183"/>
      <c r="E18" s="183"/>
      <c r="F18" s="183"/>
      <c r="G18" s="184"/>
    </row>
    <row r="19" spans="2:7" ht="32.25" customHeight="1" x14ac:dyDescent="0.25">
      <c r="B19" s="15">
        <v>5</v>
      </c>
      <c r="C19" s="183" t="s">
        <v>51</v>
      </c>
      <c r="D19" s="183"/>
      <c r="E19" s="183"/>
      <c r="F19" s="183"/>
      <c r="G19" s="184"/>
    </row>
    <row r="20" spans="2:7" ht="15.75" x14ac:dyDescent="0.25">
      <c r="B20" s="15">
        <v>6</v>
      </c>
      <c r="C20" s="174" t="s">
        <v>52</v>
      </c>
      <c r="D20" s="174"/>
      <c r="E20" s="174"/>
      <c r="F20" s="174"/>
      <c r="G20" s="175"/>
    </row>
    <row r="21" spans="2:7" ht="15.75" x14ac:dyDescent="0.25">
      <c r="B21" s="15">
        <v>7</v>
      </c>
      <c r="C21" s="174" t="s">
        <v>53</v>
      </c>
      <c r="D21" s="174"/>
      <c r="E21" s="174"/>
      <c r="F21" s="174"/>
      <c r="G21" s="175"/>
    </row>
    <row r="22" spans="2:7" ht="15.75" x14ac:dyDescent="0.25">
      <c r="B22" s="15">
        <v>8</v>
      </c>
      <c r="C22" s="174" t="s">
        <v>54</v>
      </c>
      <c r="D22" s="174"/>
      <c r="E22" s="174"/>
      <c r="F22" s="174"/>
      <c r="G22" s="175"/>
    </row>
    <row r="23" spans="2:7" ht="15.75" x14ac:dyDescent="0.25">
      <c r="B23" s="15">
        <v>9</v>
      </c>
      <c r="C23" s="174" t="s">
        <v>55</v>
      </c>
      <c r="D23" s="174"/>
      <c r="E23" s="174"/>
      <c r="F23" s="174"/>
      <c r="G23" s="175"/>
    </row>
    <row r="24" spans="2:7" ht="16.5" thickBot="1" x14ac:dyDescent="0.3">
      <c r="B24" s="101">
        <v>10</v>
      </c>
      <c r="C24" s="176" t="s">
        <v>60</v>
      </c>
      <c r="D24" s="176"/>
      <c r="E24" s="176"/>
      <c r="F24" s="176"/>
      <c r="G24" s="177"/>
    </row>
  </sheetData>
  <mergeCells count="27"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  <mergeCell ref="B7:G7"/>
    <mergeCell ref="B8:G8"/>
    <mergeCell ref="B9:G9"/>
    <mergeCell ref="B10:G10"/>
    <mergeCell ref="C11:G11"/>
    <mergeCell ref="B12:B16"/>
    <mergeCell ref="C12:G12"/>
    <mergeCell ref="C13:G13"/>
    <mergeCell ref="C14:G14"/>
    <mergeCell ref="C15:G15"/>
    <mergeCell ref="B1:G1"/>
    <mergeCell ref="B2:G2"/>
    <mergeCell ref="B3:G3"/>
    <mergeCell ref="B4:G4"/>
    <mergeCell ref="B5:B6"/>
    <mergeCell ref="F5:F6"/>
    <mergeCell ref="G5:G6"/>
    <mergeCell ref="D5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LOW SIDE</vt:lpstr>
      <vt:lpstr>HIGH SIDE</vt:lpstr>
      <vt:lpstr>TERMS AND CONDITIONS</vt:lpstr>
      <vt:lpstr>'HIGH SIDE'!Print_Area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2024-09-12T04:11:55Z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