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21600" windowHeight="9735" activeTab="1"/>
  </bookViews>
  <sheets>
    <sheet name="Summary" sheetId="3" r:id="rId1"/>
    <sheet name="HIGH SIDE" sheetId="1" r:id="rId2"/>
    <sheet name="LOW SIDE" sheetId="2" r:id="rId3"/>
    <sheet name="TERMS AND CONDITIONS" sheetId="4" r:id="rId4"/>
  </sheets>
  <definedNames>
    <definedName name="_xlnm.Print_Area" localSheetId="1">'HIGH SIDE'!$A$1:$G$21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2" l="1"/>
  <c r="G33" i="2" l="1"/>
  <c r="G36" i="2" l="1"/>
  <c r="G20" i="2" l="1"/>
  <c r="G19" i="2"/>
  <c r="G41" i="2" l="1"/>
  <c r="G29" i="2"/>
  <c r="G28" i="2"/>
  <c r="G46" i="2" l="1"/>
  <c r="G16" i="2" l="1"/>
  <c r="G15" i="2"/>
  <c r="G17" i="1"/>
  <c r="G16" i="1"/>
  <c r="G15" i="1" l="1"/>
  <c r="G35" i="2" l="1"/>
  <c r="G34" i="2"/>
  <c r="G32" i="2"/>
  <c r="G31" i="2"/>
  <c r="G43" i="2" l="1"/>
  <c r="G23" i="2"/>
  <c r="G22" i="2"/>
  <c r="G14" i="2" l="1"/>
  <c r="G45" i="2" l="1"/>
  <c r="G42" i="2"/>
  <c r="G40" i="2"/>
  <c r="G39" i="2"/>
  <c r="G27" i="2"/>
  <c r="G26" i="2"/>
  <c r="G24" i="2"/>
  <c r="G18" i="2"/>
  <c r="G13" i="2"/>
  <c r="G47" i="2" l="1"/>
  <c r="G48" i="2" s="1"/>
  <c r="G49" i="2" s="1"/>
  <c r="C13" i="3" l="1"/>
  <c r="D13" i="3" s="1"/>
  <c r="E13" i="3" s="1"/>
  <c r="G14" i="1"/>
  <c r="G18" i="1" s="1"/>
  <c r="C11" i="3" l="1"/>
  <c r="C14" i="3" l="1"/>
  <c r="D11" i="3"/>
  <c r="G19" i="1"/>
  <c r="G20" i="1" s="1"/>
  <c r="E11" i="3" l="1"/>
  <c r="E14" i="3" s="1"/>
  <c r="D14" i="3"/>
</calcChain>
</file>

<file path=xl/sharedStrings.xml><?xml version="1.0" encoding="utf-8"?>
<sst xmlns="http://schemas.openxmlformats.org/spreadsheetml/2006/main" count="190" uniqueCount="120">
  <si>
    <t>BILL OF QUANTITIES</t>
  </si>
  <si>
    <t xml:space="preserve">HIGH SIDE WORK </t>
  </si>
  <si>
    <t xml:space="preserve">SR. NO. </t>
  </si>
  <si>
    <t>DETAILS  OF MACHINES</t>
  </si>
  <si>
    <t>UNIT</t>
  </si>
  <si>
    <t>QTY.</t>
  </si>
  <si>
    <t>BASIC RATE</t>
  </si>
  <si>
    <t>AMOUNT</t>
  </si>
  <si>
    <t>Nos.</t>
  </si>
  <si>
    <t>Sub Total</t>
  </si>
  <si>
    <t>GST 28%</t>
  </si>
  <si>
    <t>Total (High Side)</t>
  </si>
  <si>
    <t xml:space="preserve">LOW SIDE WORK </t>
  </si>
  <si>
    <t xml:space="preserve">Sr. No. </t>
  </si>
  <si>
    <t xml:space="preserve">Description </t>
  </si>
  <si>
    <t>Unit</t>
  </si>
  <si>
    <t>Rmt</t>
  </si>
  <si>
    <t>A</t>
  </si>
  <si>
    <t>Nos</t>
  </si>
  <si>
    <t>Total Basic Low side for machine installation</t>
  </si>
  <si>
    <t>GST 18%</t>
  </si>
  <si>
    <t>Total (Low Side)</t>
  </si>
  <si>
    <t>B</t>
  </si>
  <si>
    <t>Lot</t>
  </si>
  <si>
    <t>Refrigerant Piping with Rubber Nitrile insulation</t>
  </si>
  <si>
    <t>L/S</t>
  </si>
  <si>
    <t>C</t>
  </si>
  <si>
    <t>Company Name</t>
  </si>
  <si>
    <t xml:space="preserve"> Dated </t>
  </si>
  <si>
    <t>Ducting work</t>
  </si>
  <si>
    <t>Canvas Connection</t>
  </si>
  <si>
    <t>Transportation of Material Oxy Acytlene Set / Nitrogen and Other tools.</t>
  </si>
  <si>
    <t>Lifting Shifting</t>
  </si>
  <si>
    <t>D</t>
  </si>
  <si>
    <t>Supply &amp; Labour charges towards PVC Drain Piping 40mm</t>
  </si>
  <si>
    <t>E</t>
  </si>
  <si>
    <t>F</t>
  </si>
  <si>
    <t xml:space="preserve">Control Cable : 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</si>
  <si>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</si>
  <si>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</si>
  <si>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</si>
  <si>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</si>
  <si>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</si>
  <si>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</si>
  <si>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</si>
  <si>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</si>
  <si>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</si>
  <si>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G</t>
  </si>
  <si>
    <t xml:space="preserve">Drain Pipe : </t>
  </si>
  <si>
    <t>Supply &amp; Labour charges towards PVC Drain Piping 32mm</t>
  </si>
  <si>
    <t>H</t>
  </si>
  <si>
    <t>I</t>
  </si>
  <si>
    <t>J</t>
  </si>
  <si>
    <t>Sqft</t>
  </si>
  <si>
    <t>Supply and Installation of fire rated Canvass Connection for Ductable unit</t>
  </si>
  <si>
    <t>All Electrical power cables and power points will under the customer scope.</t>
  </si>
  <si>
    <t>Office No. 108 &amp; 109, Devashree Garden Commercial Complex, R.W. Sawant Marg, Above Sheetal Dairy,</t>
  </si>
  <si>
    <t>SR. NO</t>
  </si>
  <si>
    <t>ITEM</t>
  </si>
  <si>
    <t>BOQ AMOUNT (Rs)</t>
  </si>
  <si>
    <t>BOQ GST (Rs)</t>
  </si>
  <si>
    <t>BOQ AMOUNT WITH GST (Rs)</t>
  </si>
  <si>
    <t>HIGHSIDE</t>
  </si>
  <si>
    <t>TOTAL HIGHSIDE</t>
  </si>
  <si>
    <t>LOWSIDE</t>
  </si>
  <si>
    <t>TOTAL LOWSIDE</t>
  </si>
  <si>
    <t>TOTAL HIGHSIDE + LOWSIDE</t>
  </si>
  <si>
    <t>Terms of Payments:</t>
  </si>
  <si>
    <r>
      <rPr>
        <b/>
        <sz val="12"/>
        <color theme="1"/>
        <rFont val="Calibri"/>
        <family val="2"/>
        <scheme val="minor"/>
      </rPr>
      <t xml:space="preserve">High Side </t>
    </r>
    <r>
      <rPr>
        <sz val="12"/>
        <color theme="1"/>
        <rFont val="Calibri"/>
        <family val="2"/>
        <scheme val="minor"/>
      </rPr>
      <t>- 100% Advance with Taxes along with the  Purchase order.</t>
    </r>
  </si>
  <si>
    <r>
      <rPr>
        <b/>
        <sz val="12"/>
        <color theme="1"/>
        <rFont val="Calibri"/>
        <family val="2"/>
        <scheme val="minor"/>
      </rPr>
      <t>Low Side</t>
    </r>
    <r>
      <rPr>
        <sz val="12"/>
        <color theme="1"/>
        <rFont val="Calibri"/>
        <family val="2"/>
        <scheme val="minor"/>
      </rPr>
      <t xml:space="preserve"> - 50% Advance with Taxes along with work order</t>
    </r>
  </si>
  <si>
    <t xml:space="preserve">                 30% with Taxes against after delivery of material  </t>
  </si>
  <si>
    <t xml:space="preserve">                 20% with Taxes against after completion of work.</t>
  </si>
  <si>
    <t>Daikin Units</t>
  </si>
  <si>
    <t>Supply and Installation of Daikin Ductable Airconditioners</t>
  </si>
  <si>
    <t>Supply of Daikin Make Ductable AC Unit 8.5 TR - FDR100FRV16</t>
  </si>
  <si>
    <t>Supply of Daikin Make Ductable AC Unit 5.5 TR - FDR65FRV16</t>
  </si>
  <si>
    <t xml:space="preserve">Standard Installation, Testing &amp; Commissioning Charges for Ductable Units </t>
  </si>
  <si>
    <t>Labour charges towards Installation of Ductable Unit 8.5 TR</t>
  </si>
  <si>
    <t>Labour charges towards Installation of Ductable Unit 5.5 TR</t>
  </si>
  <si>
    <t xml:space="preserve">Civil work for cutting chiseling of wall to conseal copper pipe , drain pipe electrical wire with plaster and Core Cutting </t>
  </si>
  <si>
    <t>FABRICATED STAND FOR ODU</t>
  </si>
  <si>
    <t>Supply &amp; Installation of 9 mm Nitrile Insulation</t>
  </si>
  <si>
    <t>CHANDIVALI NAHAR AMARYLLIS</t>
  </si>
  <si>
    <t>Site Address: - CHANDIVALI NAHAR AMARYLLIS, ANDHERI EAST</t>
  </si>
  <si>
    <t xml:space="preserve">Supply of Daikin Make Hi Wall AC Unit 1.5 TR </t>
  </si>
  <si>
    <t xml:space="preserve">Supply of Daikin Make Hi Wall AC Unit 1.0 TR </t>
  </si>
  <si>
    <t>Labour charges towards Installation of Hi Wall AC Indoor Unit 1.5 TR</t>
  </si>
  <si>
    <t>Labour charges towards Installation of Hi Wall AC Indoor Unit 1.0 TR</t>
  </si>
  <si>
    <t>Supply &amp; Installation of Supply &amp; Return Air Diffuser</t>
  </si>
  <si>
    <t xml:space="preserve">Supply &amp; Installation of VAV (Variable Air Volume) box damper control </t>
  </si>
  <si>
    <t>Kg's</t>
  </si>
  <si>
    <t>Indoor Drain Pump for Hi Wall</t>
  </si>
  <si>
    <t>Timer with Relay</t>
  </si>
  <si>
    <t>L type stand of Outdoor unit</t>
  </si>
  <si>
    <t>Scaffolding   (Big Size)</t>
  </si>
  <si>
    <t>K</t>
  </si>
  <si>
    <t>L</t>
  </si>
  <si>
    <t>M</t>
  </si>
  <si>
    <t>Rutu Park, Thane - 4000601, Maharashtra. Email: services@aeonacsolutions.com / projects@aeonacsolutions.com  Mob. No. - 9322334106 / 9322334108</t>
  </si>
  <si>
    <t xml:space="preserve">              AEON AIRCONDITIONING SOLUTIONS</t>
  </si>
  <si>
    <t xml:space="preserve">      Complete Airconditioning solutions.</t>
  </si>
  <si>
    <t xml:space="preserve">             AEON AIRCONDITIONING SOLUTIONS</t>
  </si>
  <si>
    <t>Supply &amp; Labour Charges towards Copper Piping with Nitrile Insulation as Required - Elbows /Coupling / Wooden Supports for 5.5 TR Ductable unit</t>
  </si>
  <si>
    <t>Supply &amp; Labour Charges towards Copper Piping with Nitrile Insulation as Required - Elbows /Coupling / Wooden Supports for 8.5TR Ductable unit</t>
  </si>
  <si>
    <t>Supply &amp; Labour Charges towards Copper Piping with Nitrile Insulation as Required - Elbows /Coupling / Wooden Supports for 1.0TR &amp; 1.5TR Hiwall unit</t>
  </si>
  <si>
    <t xml:space="preserve">Supply &amp; Installation charges towards Installation of Fresh Air Fan 200 CFM </t>
  </si>
  <si>
    <t>Supply and Installation and testing of Mild steel air Louvered with Bird Screen</t>
  </si>
  <si>
    <t xml:space="preserve">Supply, installation, testing &amp; commissioning of 24G Rectangular ducting with its Accessories </t>
  </si>
  <si>
    <t xml:space="preserve">Supply, installation, testing &amp; commissioning of Fresh Air Ducting with made 24G Ducting </t>
  </si>
  <si>
    <t>Supply &amp; Labour towards Power Cable betweem IDU to ODU 4 Core 2.5Sqmm  conduits for 1.0TR &amp; 1.5TR Hiwall Units</t>
  </si>
  <si>
    <t xml:space="preserve">Supply &amp; Labour towards Communication Cable betweem IDU to ODU 3 Core 2.5Sqmm  conduits for 5.5TR &amp; 8.5TR Ductable Units </t>
  </si>
  <si>
    <t>Supply &amp; Labour towards Communication Cable betweem IDU to ODU 4 Core 1.5Sqmm  conduits for 5.5TR &amp; 8.5TR Ductable Units</t>
  </si>
  <si>
    <t>Charges towards FABRICATED STAND - For 8.5 TR &amp; 5.5 TR Ductable unit</t>
  </si>
  <si>
    <t>1</t>
  </si>
  <si>
    <t>2</t>
  </si>
  <si>
    <t>3</t>
  </si>
  <si>
    <t>4</t>
  </si>
  <si>
    <t>5</t>
  </si>
  <si>
    <t>N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</si>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</sst>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#,##0.00;[Red]#,##0.00"/>
    <numFmt numFmtId="165" formatCode="&quot;₹&quot;\ #,##0.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002060"/>
      <name val="Arial"/>
      <family val="2"/>
    </font>
    <font>
      <b/>
      <sz val="12"/>
      <name val="Calibri"/>
      <family val="2"/>
      <scheme val="minor"/>
    </font>
    <font>
      <sz val="10"/>
      <name val="Helv"/>
      <charset val="204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sz val="26"/>
      <color rgb="FF002060"/>
      <name val="Brush Script MT"/>
      <family val="4"/>
    </font>
    <font>
      <b/>
      <sz val="24"/>
      <color rgb="FF00206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</cellStyleXfs>
  <cellXfs count="205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0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 wrapText="1"/>
    </xf>
    <xf numFmtId="165" fontId="11" fillId="0" borderId="6" xfId="2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left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5" fontId="4" fillId="0" borderId="6" xfId="1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165" fontId="8" fillId="0" borderId="1" xfId="0" applyNumberFormat="1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165" fontId="11" fillId="0" borderId="4" xfId="0" applyNumberFormat="1" applyFont="1" applyBorder="1" applyAlignment="1">
      <alignment horizontal="center" vertical="center" wrapText="1"/>
    </xf>
    <xf numFmtId="165" fontId="4" fillId="0" borderId="23" xfId="1" applyNumberFormat="1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165" fontId="11" fillId="0" borderId="8" xfId="0" applyNumberFormat="1" applyFont="1" applyBorder="1" applyAlignment="1">
      <alignment horizontal="center" vertical="center" wrapText="1"/>
    </xf>
    <xf numFmtId="165" fontId="4" fillId="0" borderId="9" xfId="1" applyNumberFormat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5" xfId="0" applyFont="1" applyBorder="1" applyAlignment="1">
      <alignment vertical="center" wrapText="1"/>
    </xf>
    <xf numFmtId="0" fontId="17" fillId="0" borderId="37" xfId="0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right" vertical="center" wrapText="1"/>
    </xf>
    <xf numFmtId="165" fontId="0" fillId="0" borderId="0" xfId="0" applyNumberFormat="1"/>
    <xf numFmtId="165" fontId="19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0" fontId="14" fillId="0" borderId="0" xfId="0" applyFont="1"/>
    <xf numFmtId="0" fontId="6" fillId="5" borderId="25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165" fontId="6" fillId="5" borderId="27" xfId="0" applyNumberFormat="1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165" fontId="6" fillId="5" borderId="30" xfId="0" applyNumberFormat="1" applyFont="1" applyFill="1" applyBorder="1" applyAlignment="1">
      <alignment horizontal="center"/>
    </xf>
    <xf numFmtId="0" fontId="7" fillId="6" borderId="25" xfId="0" applyFont="1" applyFill="1" applyBorder="1" applyAlignment="1">
      <alignment horizontal="center"/>
    </xf>
    <xf numFmtId="0" fontId="6" fillId="6" borderId="26" xfId="0" applyFont="1" applyFill="1" applyBorder="1" applyAlignment="1">
      <alignment horizontal="center" vertical="center"/>
    </xf>
    <xf numFmtId="165" fontId="6" fillId="6" borderId="41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1" fillId="0" borderId="53" xfId="0" applyFont="1" applyBorder="1" applyAlignment="1">
      <alignment vertical="center" wrapText="1"/>
    </xf>
    <xf numFmtId="165" fontId="13" fillId="3" borderId="54" xfId="0" applyNumberFormat="1" applyFont="1" applyFill="1" applyBorder="1" applyAlignment="1">
      <alignment horizontal="right" vertical="center" wrapText="1"/>
    </xf>
    <xf numFmtId="165" fontId="13" fillId="0" borderId="55" xfId="0" applyNumberFormat="1" applyFont="1" applyBorder="1" applyAlignment="1">
      <alignment horizontal="right" vertical="center"/>
    </xf>
    <xf numFmtId="0" fontId="11" fillId="0" borderId="57" xfId="0" applyFont="1" applyBorder="1" applyAlignment="1">
      <alignment vertical="center" wrapText="1"/>
    </xf>
    <xf numFmtId="0" fontId="17" fillId="0" borderId="58" xfId="0" applyFont="1" applyBorder="1" applyAlignment="1">
      <alignment horizontal="center" vertical="center"/>
    </xf>
    <xf numFmtId="165" fontId="13" fillId="3" borderId="59" xfId="0" applyNumberFormat="1" applyFont="1" applyFill="1" applyBorder="1" applyAlignment="1">
      <alignment horizontal="right" vertical="center" wrapText="1"/>
    </xf>
    <xf numFmtId="165" fontId="13" fillId="0" borderId="52" xfId="0" applyNumberFormat="1" applyFont="1" applyBorder="1" applyAlignment="1">
      <alignment horizontal="right" vertical="center"/>
    </xf>
    <xf numFmtId="1" fontId="11" fillId="3" borderId="1" xfId="3" applyNumberFormat="1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right" vertical="center" wrapText="1"/>
    </xf>
    <xf numFmtId="165" fontId="11" fillId="3" borderId="6" xfId="1" applyNumberFormat="1" applyFont="1" applyFill="1" applyBorder="1" applyAlignment="1">
      <alignment horizontal="right" vertical="center"/>
    </xf>
    <xf numFmtId="0" fontId="0" fillId="3" borderId="0" xfId="0" applyFill="1"/>
    <xf numFmtId="0" fontId="9" fillId="3" borderId="5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vertical="center"/>
    </xf>
    <xf numFmtId="0" fontId="13" fillId="3" borderId="36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/>
    </xf>
    <xf numFmtId="165" fontId="13" fillId="3" borderId="36" xfId="0" applyNumberFormat="1" applyFont="1" applyFill="1" applyBorder="1" applyAlignment="1">
      <alignment horizontal="right" vertical="center"/>
    </xf>
    <xf numFmtId="165" fontId="13" fillId="3" borderId="36" xfId="0" applyNumberFormat="1" applyFont="1" applyFill="1" applyBorder="1" applyAlignment="1">
      <alignment vertical="center"/>
    </xf>
    <xf numFmtId="165" fontId="13" fillId="3" borderId="60" xfId="0" applyNumberFormat="1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11" fillId="3" borderId="1" xfId="3" applyFont="1" applyFill="1" applyBorder="1" applyAlignment="1">
      <alignment horizontal="center" vertical="center" wrapText="1"/>
    </xf>
    <xf numFmtId="1" fontId="11" fillId="3" borderId="2" xfId="3" applyNumberFormat="1" applyFont="1" applyFill="1" applyBorder="1" applyAlignment="1">
      <alignment horizontal="center" vertical="center" wrapText="1"/>
    </xf>
    <xf numFmtId="165" fontId="11" fillId="3" borderId="2" xfId="2" applyNumberFormat="1" applyFont="1" applyFill="1" applyBorder="1" applyAlignment="1">
      <alignment vertical="center"/>
    </xf>
    <xf numFmtId="165" fontId="11" fillId="3" borderId="6" xfId="2" applyNumberFormat="1" applyFont="1" applyFill="1" applyBorder="1" applyAlignment="1">
      <alignment horizontal="right" vertical="center"/>
    </xf>
    <xf numFmtId="0" fontId="11" fillId="3" borderId="35" xfId="0" applyFont="1" applyFill="1" applyBorder="1" applyAlignment="1">
      <alignment vertical="center" wrapText="1"/>
    </xf>
    <xf numFmtId="165" fontId="11" fillId="3" borderId="1" xfId="2" applyNumberFormat="1" applyFont="1" applyFill="1" applyBorder="1" applyAlignment="1">
      <alignment vertical="center"/>
    </xf>
    <xf numFmtId="0" fontId="18" fillId="3" borderId="3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13" fillId="3" borderId="2" xfId="3" applyFont="1" applyFill="1" applyBorder="1" applyAlignment="1">
      <alignment vertical="center" wrapText="1"/>
    </xf>
    <xf numFmtId="165" fontId="11" fillId="3" borderId="6" xfId="2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18" fillId="3" borderId="39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165" fontId="11" fillId="3" borderId="1" xfId="2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 wrapText="1"/>
    </xf>
    <xf numFmtId="0" fontId="18" fillId="3" borderId="56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 wrapText="1"/>
    </xf>
    <xf numFmtId="1" fontId="11" fillId="3" borderId="24" xfId="3" applyNumberFormat="1" applyFont="1" applyFill="1" applyBorder="1" applyAlignment="1">
      <alignment horizontal="center" vertical="center" wrapText="1"/>
    </xf>
    <xf numFmtId="165" fontId="11" fillId="3" borderId="24" xfId="2" applyNumberFormat="1" applyFont="1" applyFill="1" applyBorder="1" applyAlignment="1">
      <alignment vertical="center"/>
    </xf>
    <xf numFmtId="165" fontId="11" fillId="3" borderId="61" xfId="2" applyNumberFormat="1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65" fontId="13" fillId="3" borderId="48" xfId="0" applyNumberFormat="1" applyFont="1" applyFill="1" applyBorder="1" applyAlignment="1">
      <alignment horizontal="right" vertical="center"/>
    </xf>
    <xf numFmtId="165" fontId="13" fillId="3" borderId="49" xfId="0" applyNumberFormat="1" applyFont="1" applyFill="1" applyBorder="1" applyAlignment="1">
      <alignment vertical="center"/>
    </xf>
    <xf numFmtId="0" fontId="8" fillId="3" borderId="24" xfId="0" applyFont="1" applyFill="1" applyBorder="1" applyAlignment="1">
      <alignment vertical="center" wrapText="1"/>
    </xf>
    <xf numFmtId="1" fontId="13" fillId="3" borderId="36" xfId="0" applyNumberFormat="1" applyFont="1" applyFill="1" applyBorder="1" applyAlignment="1">
      <alignment horizontal="center" vertical="center" wrapText="1"/>
    </xf>
    <xf numFmtId="165" fontId="13" fillId="3" borderId="40" xfId="0" applyNumberFormat="1" applyFont="1" applyFill="1" applyBorder="1" applyAlignment="1">
      <alignment vertical="center"/>
    </xf>
    <xf numFmtId="165" fontId="13" fillId="3" borderId="52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wrapText="1"/>
    </xf>
    <xf numFmtId="0" fontId="12" fillId="3" borderId="1" xfId="0" applyFont="1" applyFill="1" applyBorder="1"/>
    <xf numFmtId="0" fontId="13" fillId="3" borderId="50" xfId="0" applyFont="1" applyFill="1" applyBorder="1" applyAlignment="1">
      <alignment horizontal="center" vertical="center" wrapText="1"/>
    </xf>
    <xf numFmtId="1" fontId="13" fillId="3" borderId="50" xfId="0" applyNumberFormat="1" applyFont="1" applyFill="1" applyBorder="1" applyAlignment="1">
      <alignment horizontal="center" vertical="center" wrapText="1"/>
    </xf>
    <xf numFmtId="165" fontId="13" fillId="3" borderId="51" xfId="0" applyNumberFormat="1" applyFont="1" applyFill="1" applyBorder="1" applyAlignment="1">
      <alignment vertical="center"/>
    </xf>
    <xf numFmtId="0" fontId="10" fillId="3" borderId="5" xfId="0" quotePrefix="1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vertical="top"/>
    </xf>
    <xf numFmtId="0" fontId="17" fillId="3" borderId="39" xfId="0" quotePrefix="1" applyFont="1" applyFill="1" applyBorder="1" applyAlignment="1">
      <alignment horizontal="center" vertical="center"/>
    </xf>
    <xf numFmtId="0" fontId="8" fillId="3" borderId="24" xfId="0" applyFont="1" applyFill="1" applyBorder="1"/>
    <xf numFmtId="0" fontId="8" fillId="3" borderId="1" xfId="0" applyFont="1" applyFill="1" applyBorder="1" applyAlignment="1">
      <alignment vertical="top" wrapText="1"/>
    </xf>
    <xf numFmtId="0" fontId="8" fillId="3" borderId="24" xfId="0" applyFont="1" applyFill="1" applyBorder="1" applyAlignment="1">
      <alignment wrapText="1"/>
    </xf>
    <xf numFmtId="0" fontId="8" fillId="3" borderId="1" xfId="0" applyFont="1" applyFill="1" applyBorder="1" applyAlignment="1">
      <alignment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1" fillId="0" borderId="1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/>
    </xf>
    <xf numFmtId="0" fontId="20" fillId="0" borderId="63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4" fontId="7" fillId="2" borderId="23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8" xfId="0" applyFont="1" applyBorder="1" applyAlignment="1">
      <alignment horizontal="center"/>
    </xf>
    <xf numFmtId="0" fontId="4" fillId="0" borderId="31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left"/>
    </xf>
    <xf numFmtId="0" fontId="8" fillId="0" borderId="42" xfId="0" applyFont="1" applyBorder="1" applyAlignment="1">
      <alignment horizontal="left"/>
    </xf>
    <xf numFmtId="0" fontId="8" fillId="0" borderId="43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18" xfId="0" applyFont="1" applyBorder="1" applyAlignment="1">
      <alignment horizontal="left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</cellXfs>
  <cellStyles count="7">
    <cellStyle name="Comma" xfId="1" builtinId="3"/>
    <cellStyle name="Comma 2" xfId="4"/>
    <cellStyle name="Comma 2 2" xfId="2"/>
    <cellStyle name="Normal" xfId="0" builtinId="0"/>
    <cellStyle name="Normal 10" xfId="5"/>
    <cellStyle name="Normal 2 2" xfId="3"/>
    <cellStyle name="Style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225181</xdr:colOff>
      <xdr:row>0</xdr:row>
      <xdr:rowOff>143608</xdr:rowOff>
    </xdr:from>
    <xdr:to>
      <xdr:col>1</xdr:col>
      <xdr:colOff>1187450</xdr:colOff>
      <xdr:row>1</xdr:row>
      <xdr:rowOff>488950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84FDE06-264A-428A-8EA6-D1966315E3C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5181" y="143608"/>
          <a:ext cx="1832219" cy="72634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184150</xdr:colOff>
      <xdr:row>0</xdr:row>
      <xdr:rowOff>57150</xdr:rowOff>
    </xdr:from>
    <xdr:to>
      <xdr:col>2</xdr:col>
      <xdr:colOff>1178169</xdr:colOff>
      <xdr:row>2</xdr:row>
      <xdr:rowOff>275492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E8942018-E70B-47F6-A95B-43778C309CE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750" y="57150"/>
          <a:ext cx="1705219" cy="631092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184150</xdr:colOff>
      <xdr:row>0</xdr:row>
      <xdr:rowOff>82550</xdr:rowOff>
    </xdr:from>
    <xdr:to>
      <xdr:col>2</xdr:col>
      <xdr:colOff>1178169</xdr:colOff>
      <xdr:row>2</xdr:row>
      <xdr:rowOff>205642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49AC408A-7587-440D-B048-0F7C03F8F2E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750" y="82550"/>
          <a:ext cx="1705219" cy="56124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234950</xdr:colOff>
      <xdr:row>0</xdr:row>
      <xdr:rowOff>152400</xdr:rowOff>
    </xdr:from>
    <xdr:to>
      <xdr:col>2</xdr:col>
      <xdr:colOff>1263650</xdr:colOff>
      <xdr:row>1</xdr:row>
      <xdr:rowOff>317500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A9B5BBB-AB1E-4020-9637-04670128D7B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550" y="152400"/>
          <a:ext cx="1739900" cy="546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activeCell="D11" sqref="D11"/>
    </sheetView>
  </sheetViews>
  <sheetFormatPr defaultColWidth="9.140625" defaultRowHeight="18.75"/>
  <cols>
    <col min="1" max="1" width="12.42578125" style="51" bestFit="1" customWidth="1"/>
    <col min="2" max="2" width="42" style="51" bestFit="1" customWidth="1"/>
    <col min="3" max="3" width="23.5703125" style="51" bestFit="1" customWidth="1"/>
    <col min="4" max="4" width="17" style="51" bestFit="1" customWidth="1"/>
    <col min="5" max="5" width="35.5703125" style="51" bestFit="1" customWidth="1"/>
    <col min="6" max="16384" width="9.140625" style="51"/>
  </cols>
  <sheetData>
    <row r="1" spans="1:5" ht="30">
      <c r="A1" s="143" t="s">
        <v>99</v>
      </c>
      <c r="B1" s="144"/>
      <c r="C1" s="144"/>
      <c r="D1" s="144"/>
      <c r="E1" s="145"/>
    </row>
    <row r="2" spans="1:5" ht="45" customHeight="1">
      <c r="A2" s="146" t="s">
        <v>100</v>
      </c>
      <c r="B2" s="147"/>
      <c r="C2" s="147"/>
      <c r="D2" s="147"/>
      <c r="E2" s="148"/>
    </row>
    <row r="3" spans="1:5">
      <c r="A3" s="158" t="s">
        <v>56</v>
      </c>
      <c r="B3" s="159"/>
      <c r="C3" s="159"/>
      <c r="D3" s="159"/>
      <c r="E3" s="160"/>
    </row>
    <row r="4" spans="1:5" ht="19.5" thickBot="1">
      <c r="A4" s="149" t="s">
        <v>98</v>
      </c>
      <c r="B4" s="150"/>
      <c r="C4" s="150"/>
      <c r="D4" s="150"/>
      <c r="E4" s="151"/>
    </row>
    <row r="5" spans="1:5">
      <c r="A5" s="152"/>
      <c r="B5" s="128" t="s">
        <v>27</v>
      </c>
      <c r="C5" s="129"/>
      <c r="D5" s="154" t="s">
        <v>28</v>
      </c>
      <c r="E5" s="156">
        <v>45860</v>
      </c>
    </row>
    <row r="6" spans="1:5" ht="19.5" thickBot="1">
      <c r="A6" s="153"/>
      <c r="B6" s="130" t="s">
        <v>82</v>
      </c>
      <c r="C6" s="131"/>
      <c r="D6" s="155"/>
      <c r="E6" s="157"/>
    </row>
    <row r="7" spans="1:5" ht="29.45" customHeight="1" thickBot="1">
      <c r="A7" s="125" t="s">
        <v>83</v>
      </c>
      <c r="B7" s="126"/>
      <c r="C7" s="126"/>
      <c r="D7" s="126"/>
      <c r="E7" s="127"/>
    </row>
    <row r="8" spans="1:5">
      <c r="A8" s="135" t="s">
        <v>57</v>
      </c>
      <c r="B8" s="137" t="s">
        <v>58</v>
      </c>
      <c r="C8" s="139" t="s">
        <v>59</v>
      </c>
      <c r="D8" s="141" t="s">
        <v>60</v>
      </c>
      <c r="E8" s="141" t="s">
        <v>61</v>
      </c>
    </row>
    <row r="9" spans="1:5" ht="19.5" thickBot="1">
      <c r="A9" s="136"/>
      <c r="B9" s="138"/>
      <c r="C9" s="140"/>
      <c r="D9" s="142"/>
      <c r="E9" s="142"/>
    </row>
    <row r="10" spans="1:5" ht="19.5" thickBot="1">
      <c r="A10" s="132" t="s">
        <v>62</v>
      </c>
      <c r="B10" s="133"/>
      <c r="C10" s="133"/>
      <c r="D10" s="133"/>
      <c r="E10" s="134"/>
    </row>
    <row r="11" spans="1:5" ht="19.5" thickBot="1">
      <c r="A11" s="52"/>
      <c r="B11" s="53" t="s">
        <v>63</v>
      </c>
      <c r="C11" s="54">
        <f>'HIGH SIDE'!G18</f>
        <v>378780</v>
      </c>
      <c r="D11" s="54">
        <f>C11*0.28</f>
        <v>106058.40000000001</v>
      </c>
      <c r="E11" s="54">
        <f>C11+D11</f>
        <v>484838.40000000002</v>
      </c>
    </row>
    <row r="12" spans="1:5" ht="19.5" thickBot="1">
      <c r="A12" s="132" t="s">
        <v>64</v>
      </c>
      <c r="B12" s="133"/>
      <c r="C12" s="133"/>
      <c r="D12" s="133"/>
      <c r="E12" s="134"/>
    </row>
    <row r="13" spans="1:5" ht="19.5" thickBot="1">
      <c r="A13" s="55"/>
      <c r="B13" s="53" t="s">
        <v>65</v>
      </c>
      <c r="C13" s="56">
        <f>'LOW SIDE'!G47</f>
        <v>572845</v>
      </c>
      <c r="D13" s="56">
        <f>C13*0.18</f>
        <v>103112.09999999999</v>
      </c>
      <c r="E13" s="56">
        <f>C13+D13</f>
        <v>675957.1</v>
      </c>
    </row>
    <row r="14" spans="1:5" ht="19.5" thickBot="1">
      <c r="A14" s="57"/>
      <c r="B14" s="58" t="s">
        <v>66</v>
      </c>
      <c r="C14" s="59">
        <f>C13+C11</f>
        <v>951625</v>
      </c>
      <c r="D14" s="59">
        <f>D13+D11</f>
        <v>209170.5</v>
      </c>
      <c r="E14" s="59">
        <f>E13+E11</f>
        <v>1160795.5</v>
      </c>
    </row>
  </sheetData>
  <mergeCells count="17">
    <mergeCell ref="A1:E1"/>
    <mergeCell ref="A2:E2"/>
    <mergeCell ref="A4:E4"/>
    <mergeCell ref="A5:A6"/>
    <mergeCell ref="D5:D6"/>
    <mergeCell ref="E5:E6"/>
    <mergeCell ref="A3:E3"/>
    <mergeCell ref="A7:E7"/>
    <mergeCell ref="B5:C5"/>
    <mergeCell ref="B6:C6"/>
    <mergeCell ref="A10:E10"/>
    <mergeCell ref="A12:E12"/>
    <mergeCell ref="A8:A9"/>
    <mergeCell ref="B8:B9"/>
    <mergeCell ref="C8:C9"/>
    <mergeCell ref="D8:D9"/>
    <mergeCell ref="E8:E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0"/>
  <sheetViews>
    <sheetView showGridLines="0" tabSelected="1" zoomScaleNormal="100" workbookViewId="0">
      <selection activeCell="C17" sqref="C17"/>
    </sheetView>
  </sheetViews>
  <sheetFormatPr defaultColWidth="9.140625" defaultRowHeight="15"/>
  <cols>
    <col min="1" max="1" width="3.28515625" customWidth="1"/>
    <col min="2" max="2" width="10.140625" customWidth="1"/>
    <col min="3" max="3" width="78.140625" customWidth="1"/>
    <col min="4" max="4" width="6.42578125" customWidth="1"/>
    <col min="5" max="5" width="9" style="2" customWidth="1"/>
    <col min="6" max="6" width="14.5703125" style="3" bestFit="1" customWidth="1"/>
    <col min="7" max="7" width="14.85546875" style="4" bestFit="1" customWidth="1"/>
    <col min="8" max="8" width="9.140625" customWidth="1"/>
    <col min="9" max="9" width="12.28515625" bestFit="1" customWidth="1"/>
    <col min="10" max="10" width="9.140625" customWidth="1"/>
    <col min="11" max="11" width="10.7109375" bestFit="1" customWidth="1"/>
    <col min="12" max="20" width="9.140625" customWidth="1"/>
  </cols>
  <sheetData>
    <row r="1" spans="2:7" ht="30">
      <c r="B1" s="143" t="s">
        <v>101</v>
      </c>
      <c r="C1" s="144"/>
      <c r="D1" s="144"/>
      <c r="E1" s="144"/>
      <c r="F1" s="144"/>
      <c r="G1" s="145"/>
    </row>
    <row r="2" spans="2:7" ht="2.4500000000000002" customHeight="1">
      <c r="B2" s="170"/>
      <c r="C2" s="171"/>
      <c r="D2" s="171"/>
      <c r="E2" s="171"/>
      <c r="F2" s="171"/>
      <c r="G2" s="172"/>
    </row>
    <row r="3" spans="2:7" ht="28.5" customHeight="1" thickBot="1">
      <c r="B3" s="146" t="s">
        <v>100</v>
      </c>
      <c r="C3" s="147"/>
      <c r="D3" s="147"/>
      <c r="E3" s="147"/>
      <c r="F3" s="147"/>
      <c r="G3" s="148"/>
    </row>
    <row r="4" spans="2:7" ht="20.45" customHeight="1">
      <c r="B4" s="178" t="s">
        <v>56</v>
      </c>
      <c r="C4" s="179"/>
      <c r="D4" s="179"/>
      <c r="E4" s="179"/>
      <c r="F4" s="179"/>
      <c r="G4" s="180"/>
    </row>
    <row r="5" spans="2:7" ht="18.95" customHeight="1" thickBot="1">
      <c r="B5" s="173" t="s">
        <v>98</v>
      </c>
      <c r="C5" s="174"/>
      <c r="D5" s="174"/>
      <c r="E5" s="174"/>
      <c r="F5" s="174"/>
      <c r="G5" s="175"/>
    </row>
    <row r="6" spans="2:7" ht="18.75" customHeight="1">
      <c r="B6" s="152"/>
      <c r="C6" s="33" t="s">
        <v>27</v>
      </c>
      <c r="D6" s="154"/>
      <c r="E6" s="154" t="s">
        <v>28</v>
      </c>
      <c r="F6" s="156">
        <v>45860</v>
      </c>
      <c r="G6" s="176"/>
    </row>
    <row r="7" spans="2:7" ht="19.5" customHeight="1" thickBot="1">
      <c r="B7" s="153"/>
      <c r="C7" s="5" t="s">
        <v>82</v>
      </c>
      <c r="D7" s="155"/>
      <c r="E7" s="155"/>
      <c r="F7" s="157"/>
      <c r="G7" s="177"/>
    </row>
    <row r="8" spans="2:7" ht="27.6" customHeight="1" thickBot="1">
      <c r="B8" s="125" t="s">
        <v>83</v>
      </c>
      <c r="C8" s="126"/>
      <c r="D8" s="126"/>
      <c r="E8" s="126"/>
      <c r="F8" s="126"/>
      <c r="G8" s="127"/>
    </row>
    <row r="9" spans="2:7" ht="16.5" thickBot="1">
      <c r="B9" s="167" t="s">
        <v>0</v>
      </c>
      <c r="C9" s="168"/>
      <c r="D9" s="168"/>
      <c r="E9" s="168"/>
      <c r="F9" s="168"/>
      <c r="G9" s="169"/>
    </row>
    <row r="10" spans="2:7" ht="16.5" thickBot="1">
      <c r="B10" s="161" t="s">
        <v>1</v>
      </c>
      <c r="C10" s="162"/>
      <c r="D10" s="162"/>
      <c r="E10" s="162"/>
      <c r="F10" s="162"/>
      <c r="G10" s="163"/>
    </row>
    <row r="11" spans="2:7" ht="16.5" thickBot="1">
      <c r="B11" s="27" t="s">
        <v>2</v>
      </c>
      <c r="C11" s="28" t="s">
        <v>3</v>
      </c>
      <c r="D11" s="28" t="s">
        <v>4</v>
      </c>
      <c r="E11" s="28" t="s">
        <v>5</v>
      </c>
      <c r="F11" s="28" t="s">
        <v>6</v>
      </c>
      <c r="G11" s="29" t="s">
        <v>7</v>
      </c>
    </row>
    <row r="12" spans="2:7" ht="16.5" customHeight="1" thickBot="1">
      <c r="B12" s="164" t="s">
        <v>73</v>
      </c>
      <c r="C12" s="165"/>
      <c r="D12" s="165"/>
      <c r="E12" s="165"/>
      <c r="F12" s="165"/>
      <c r="G12" s="166"/>
    </row>
    <row r="13" spans="2:7" ht="15.75">
      <c r="B13" s="6" t="s">
        <v>17</v>
      </c>
      <c r="C13" s="7" t="s">
        <v>72</v>
      </c>
      <c r="D13" s="8"/>
      <c r="E13" s="8"/>
      <c r="F13" s="10"/>
      <c r="G13" s="11"/>
    </row>
    <row r="14" spans="2:7" ht="15.75">
      <c r="B14" s="9">
        <v>1</v>
      </c>
      <c r="C14" s="12" t="s">
        <v>74</v>
      </c>
      <c r="D14" s="8" t="s">
        <v>8</v>
      </c>
      <c r="E14" s="8">
        <v>1</v>
      </c>
      <c r="F14" s="70">
        <v>163130</v>
      </c>
      <c r="G14" s="88">
        <f t="shared" ref="G14:G15" si="0">SUM(E14*F14)</f>
        <v>163130</v>
      </c>
    </row>
    <row r="15" spans="2:7" ht="15.75">
      <c r="B15" s="9">
        <v>2</v>
      </c>
      <c r="C15" s="12" t="s">
        <v>75</v>
      </c>
      <c r="D15" s="8" t="s">
        <v>8</v>
      </c>
      <c r="E15" s="8">
        <v>1</v>
      </c>
      <c r="F15" s="70">
        <v>122650</v>
      </c>
      <c r="G15" s="88">
        <f t="shared" si="0"/>
        <v>122650</v>
      </c>
    </row>
    <row r="16" spans="2:7" ht="15.75">
      <c r="B16" s="9">
        <v>3</v>
      </c>
      <c r="C16" s="62" t="s">
        <v>84</v>
      </c>
      <c r="D16" s="45" t="s">
        <v>8</v>
      </c>
      <c r="E16" s="45">
        <v>1</v>
      </c>
      <c r="F16" s="63">
        <v>34000</v>
      </c>
      <c r="G16" s="64">
        <f t="shared" ref="G16:G17" si="1">F16*E16</f>
        <v>34000</v>
      </c>
    </row>
    <row r="17" spans="2:7" ht="16.5" thickBot="1">
      <c r="B17" s="9">
        <v>4</v>
      </c>
      <c r="C17" s="65" t="s">
        <v>85</v>
      </c>
      <c r="D17" s="66" t="s">
        <v>8</v>
      </c>
      <c r="E17" s="66">
        <v>2</v>
      </c>
      <c r="F17" s="67">
        <v>29500</v>
      </c>
      <c r="G17" s="68">
        <f t="shared" si="1"/>
        <v>59000</v>
      </c>
    </row>
    <row r="18" spans="2:7" ht="15.75">
      <c r="B18" s="20"/>
      <c r="C18" s="21" t="s">
        <v>9</v>
      </c>
      <c r="D18" s="34"/>
      <c r="E18" s="35"/>
      <c r="F18" s="36"/>
      <c r="G18" s="37">
        <f>SUM(G14:G17)</f>
        <v>378780</v>
      </c>
    </row>
    <row r="19" spans="2:7" ht="15.75">
      <c r="B19" s="13"/>
      <c r="C19" s="14" t="s">
        <v>10</v>
      </c>
      <c r="D19" s="15"/>
      <c r="E19" s="16"/>
      <c r="F19" s="10"/>
      <c r="G19" s="17">
        <f>G18*28%</f>
        <v>106058.40000000001</v>
      </c>
    </row>
    <row r="20" spans="2:7" ht="16.5" thickBot="1">
      <c r="B20" s="26"/>
      <c r="C20" s="38" t="s">
        <v>11</v>
      </c>
      <c r="D20" s="39"/>
      <c r="E20" s="40"/>
      <c r="F20" s="41"/>
      <c r="G20" s="42">
        <f>SUM(G18:G19)</f>
        <v>484838.40000000002</v>
      </c>
    </row>
  </sheetData>
  <mergeCells count="14">
    <mergeCell ref="B10:G10"/>
    <mergeCell ref="B12:G12"/>
    <mergeCell ref="B9:G9"/>
    <mergeCell ref="B1:G1"/>
    <mergeCell ref="B2:G2"/>
    <mergeCell ref="B5:G5"/>
    <mergeCell ref="B6:B7"/>
    <mergeCell ref="D6:D7"/>
    <mergeCell ref="E6:E7"/>
    <mergeCell ref="F6:F7"/>
    <mergeCell ref="B8:G8"/>
    <mergeCell ref="G6:G7"/>
    <mergeCell ref="B3:G3"/>
    <mergeCell ref="B4:G4"/>
  </mergeCells>
  <printOptions horizontalCentered="1" verticalCentered="1"/>
  <pageMargins left="0" right="0" top="0" bottom="0" header="0" footer="0"/>
  <pageSetup paperSize="9" scale="77" orientation="portrait" r:id="rId1"/>
  <ignoredErrors>
    <ignoredError sqref="G1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9"/>
  <sheetViews>
    <sheetView showGridLines="0" topLeftCell="A31" zoomScaleNormal="100" workbookViewId="0">
      <selection activeCell="C19" sqref="C19"/>
    </sheetView>
  </sheetViews>
  <sheetFormatPr defaultColWidth="9.140625" defaultRowHeight="15"/>
  <cols>
    <col min="1" max="1" width="3.28515625" customWidth="1"/>
    <col min="2" max="2" width="10.140625" customWidth="1"/>
    <col min="3" max="3" width="78.140625" customWidth="1"/>
    <col min="4" max="4" width="6.42578125" customWidth="1"/>
    <col min="5" max="5" width="9" style="2" customWidth="1"/>
    <col min="6" max="6" width="14.5703125" style="3" bestFit="1" customWidth="1"/>
    <col min="7" max="7" width="14.85546875" style="4" bestFit="1" customWidth="1"/>
    <col min="9" max="9" width="12.28515625" bestFit="1" customWidth="1"/>
    <col min="11" max="11" width="10.7109375" bestFit="1" customWidth="1"/>
  </cols>
  <sheetData>
    <row r="1" spans="2:7" ht="30">
      <c r="B1" s="143" t="s">
        <v>101</v>
      </c>
      <c r="C1" s="144"/>
      <c r="D1" s="144"/>
      <c r="E1" s="144"/>
      <c r="F1" s="144"/>
      <c r="G1" s="145"/>
    </row>
    <row r="2" spans="2:7" ht="4.5" customHeight="1">
      <c r="B2" s="170"/>
      <c r="C2" s="171"/>
      <c r="D2" s="171"/>
      <c r="E2" s="171"/>
      <c r="F2" s="171"/>
      <c r="G2" s="172"/>
    </row>
    <row r="3" spans="2:7" ht="27.6" customHeight="1" thickBot="1">
      <c r="B3" s="146" t="s">
        <v>100</v>
      </c>
      <c r="C3" s="147"/>
      <c r="D3" s="147"/>
      <c r="E3" s="147"/>
      <c r="F3" s="147"/>
      <c r="G3" s="148"/>
    </row>
    <row r="4" spans="2:7">
      <c r="B4" s="178" t="s">
        <v>56</v>
      </c>
      <c r="C4" s="179"/>
      <c r="D4" s="179"/>
      <c r="E4" s="179"/>
      <c r="F4" s="179"/>
      <c r="G4" s="180"/>
    </row>
    <row r="5" spans="2:7" ht="15.75" thickBot="1">
      <c r="B5" s="173" t="s">
        <v>98</v>
      </c>
      <c r="C5" s="174"/>
      <c r="D5" s="174"/>
      <c r="E5" s="174"/>
      <c r="F5" s="174"/>
      <c r="G5" s="175"/>
    </row>
    <row r="6" spans="2:7" ht="18.75" customHeight="1">
      <c r="B6" s="152"/>
      <c r="C6" s="33" t="s">
        <v>27</v>
      </c>
      <c r="D6" s="154"/>
      <c r="E6" s="154" t="s">
        <v>28</v>
      </c>
      <c r="F6" s="156">
        <v>45860</v>
      </c>
      <c r="G6" s="176"/>
    </row>
    <row r="7" spans="2:7" ht="19.5" customHeight="1" thickBot="1">
      <c r="B7" s="153"/>
      <c r="C7" s="5" t="s">
        <v>82</v>
      </c>
      <c r="D7" s="155"/>
      <c r="E7" s="155"/>
      <c r="F7" s="157"/>
      <c r="G7" s="177"/>
    </row>
    <row r="8" spans="2:7" ht="26.1" customHeight="1" thickBot="1">
      <c r="B8" s="125" t="s">
        <v>83</v>
      </c>
      <c r="C8" s="126"/>
      <c r="D8" s="126"/>
      <c r="E8" s="126"/>
      <c r="F8" s="126"/>
      <c r="G8" s="127"/>
    </row>
    <row r="9" spans="2:7" ht="16.5" thickBot="1">
      <c r="B9" s="167" t="s">
        <v>0</v>
      </c>
      <c r="C9" s="168"/>
      <c r="D9" s="168"/>
      <c r="E9" s="168"/>
      <c r="F9" s="168"/>
      <c r="G9" s="169"/>
    </row>
    <row r="10" spans="2:7" s="1" customFormat="1" ht="16.5" thickBot="1">
      <c r="B10" s="161" t="s">
        <v>12</v>
      </c>
      <c r="C10" s="162"/>
      <c r="D10" s="162"/>
      <c r="E10" s="162"/>
      <c r="F10" s="162"/>
      <c r="G10" s="163"/>
    </row>
    <row r="11" spans="2:7" s="1" customFormat="1" ht="16.5" thickBot="1">
      <c r="B11" s="31" t="s">
        <v>13</v>
      </c>
      <c r="C11" s="32" t="s">
        <v>14</v>
      </c>
      <c r="D11" s="32" t="s">
        <v>15</v>
      </c>
      <c r="E11" s="28" t="s">
        <v>5</v>
      </c>
      <c r="F11" s="28" t="s">
        <v>6</v>
      </c>
      <c r="G11" s="29" t="s">
        <v>7</v>
      </c>
    </row>
    <row r="12" spans="2:7" ht="21" customHeight="1">
      <c r="B12" s="30" t="s">
        <v>17</v>
      </c>
      <c r="C12" s="44" t="s">
        <v>76</v>
      </c>
      <c r="D12" s="18"/>
      <c r="E12" s="18"/>
      <c r="F12" s="19"/>
      <c r="G12" s="46"/>
    </row>
    <row r="13" spans="2:7" s="1" customFormat="1" ht="21" customHeight="1">
      <c r="B13" s="118" t="s">
        <v>113</v>
      </c>
      <c r="C13" s="77" t="s">
        <v>77</v>
      </c>
      <c r="D13" s="78" t="s">
        <v>18</v>
      </c>
      <c r="E13" s="79">
        <v>1</v>
      </c>
      <c r="F13" s="80">
        <v>8500</v>
      </c>
      <c r="G13" s="74">
        <f>F13*E13</f>
        <v>8500</v>
      </c>
    </row>
    <row r="14" spans="2:7" s="1" customFormat="1" ht="21" customHeight="1">
      <c r="B14" s="118" t="s">
        <v>114</v>
      </c>
      <c r="C14" s="77" t="s">
        <v>78</v>
      </c>
      <c r="D14" s="78" t="s">
        <v>18</v>
      </c>
      <c r="E14" s="79">
        <v>1</v>
      </c>
      <c r="F14" s="80">
        <v>5500</v>
      </c>
      <c r="G14" s="74">
        <f>F14*E14</f>
        <v>5500</v>
      </c>
    </row>
    <row r="15" spans="2:7" s="1" customFormat="1" ht="21" customHeight="1">
      <c r="B15" s="118" t="s">
        <v>115</v>
      </c>
      <c r="C15" s="77" t="s">
        <v>86</v>
      </c>
      <c r="D15" s="78" t="s">
        <v>18</v>
      </c>
      <c r="E15" s="79">
        <v>2</v>
      </c>
      <c r="F15" s="81">
        <v>1650</v>
      </c>
      <c r="G15" s="82">
        <f t="shared" ref="G15:G16" si="0">F15*E15</f>
        <v>3300</v>
      </c>
    </row>
    <row r="16" spans="2:7" s="1" customFormat="1" ht="21" customHeight="1">
      <c r="B16" s="118" t="s">
        <v>116</v>
      </c>
      <c r="C16" s="77" t="s">
        <v>87</v>
      </c>
      <c r="D16" s="78" t="s">
        <v>18</v>
      </c>
      <c r="E16" s="79">
        <v>1</v>
      </c>
      <c r="F16" s="81">
        <v>1650</v>
      </c>
      <c r="G16" s="82">
        <f t="shared" si="0"/>
        <v>1650</v>
      </c>
    </row>
    <row r="17" spans="2:9" ht="19.5" customHeight="1">
      <c r="B17" s="83" t="s">
        <v>22</v>
      </c>
      <c r="C17" s="84" t="s">
        <v>24</v>
      </c>
      <c r="D17" s="85"/>
      <c r="E17" s="86"/>
      <c r="F17" s="87"/>
      <c r="G17" s="88"/>
    </row>
    <row r="18" spans="2:9" ht="38.1" customHeight="1">
      <c r="B18" s="118" t="s">
        <v>113</v>
      </c>
      <c r="C18" s="89" t="s">
        <v>102</v>
      </c>
      <c r="D18" s="85" t="s">
        <v>16</v>
      </c>
      <c r="E18" s="69">
        <v>23</v>
      </c>
      <c r="F18" s="90">
        <v>2000</v>
      </c>
      <c r="G18" s="74">
        <f>F18*E18</f>
        <v>46000</v>
      </c>
      <c r="I18" s="48"/>
    </row>
    <row r="19" spans="2:9" ht="38.1" customHeight="1">
      <c r="B19" s="118" t="s">
        <v>114</v>
      </c>
      <c r="C19" s="89" t="s">
        <v>103</v>
      </c>
      <c r="D19" s="85" t="s">
        <v>16</v>
      </c>
      <c r="E19" s="69">
        <v>23</v>
      </c>
      <c r="F19" s="90">
        <v>2400</v>
      </c>
      <c r="G19" s="74">
        <f>F19*E19</f>
        <v>55200</v>
      </c>
      <c r="I19" s="48"/>
    </row>
    <row r="20" spans="2:9" ht="38.1" customHeight="1">
      <c r="B20" s="118" t="s">
        <v>115</v>
      </c>
      <c r="C20" s="89" t="s">
        <v>104</v>
      </c>
      <c r="D20" s="85" t="s">
        <v>16</v>
      </c>
      <c r="E20" s="69">
        <v>45</v>
      </c>
      <c r="F20" s="90">
        <v>1050</v>
      </c>
      <c r="G20" s="74">
        <f>F20*E20</f>
        <v>47250</v>
      </c>
      <c r="I20" s="48"/>
    </row>
    <row r="21" spans="2:9" ht="25.5" customHeight="1">
      <c r="B21" s="91" t="s">
        <v>26</v>
      </c>
      <c r="C21" s="92" t="s">
        <v>37</v>
      </c>
      <c r="D21" s="85"/>
      <c r="E21" s="69"/>
      <c r="F21" s="90"/>
      <c r="G21" s="88"/>
    </row>
    <row r="22" spans="2:9" ht="36.950000000000003" customHeight="1">
      <c r="B22" s="118" t="s">
        <v>113</v>
      </c>
      <c r="C22" s="93" t="s">
        <v>110</v>
      </c>
      <c r="D22" s="85" t="s">
        <v>16</v>
      </c>
      <c r="E22" s="69">
        <v>26</v>
      </c>
      <c r="F22" s="90">
        <v>180</v>
      </c>
      <c r="G22" s="94">
        <f t="shared" ref="G22:G23" si="1">F22*E22</f>
        <v>4680</v>
      </c>
    </row>
    <row r="23" spans="2:9" ht="36.950000000000003" customHeight="1">
      <c r="B23" s="118" t="s">
        <v>114</v>
      </c>
      <c r="C23" s="93" t="s">
        <v>111</v>
      </c>
      <c r="D23" s="85" t="s">
        <v>16</v>
      </c>
      <c r="E23" s="69">
        <v>26</v>
      </c>
      <c r="F23" s="90">
        <v>180</v>
      </c>
      <c r="G23" s="94">
        <f t="shared" si="1"/>
        <v>4680</v>
      </c>
    </row>
    <row r="24" spans="2:9" ht="36" customHeight="1">
      <c r="B24" s="118" t="s">
        <v>115</v>
      </c>
      <c r="C24" s="93" t="s">
        <v>109</v>
      </c>
      <c r="D24" s="85" t="s">
        <v>16</v>
      </c>
      <c r="E24" s="69">
        <v>51</v>
      </c>
      <c r="F24" s="90">
        <v>250</v>
      </c>
      <c r="G24" s="74">
        <f>F24*E24</f>
        <v>12750</v>
      </c>
    </row>
    <row r="25" spans="2:9" ht="21" customHeight="1">
      <c r="B25" s="91" t="s">
        <v>33</v>
      </c>
      <c r="C25" s="92" t="s">
        <v>48</v>
      </c>
      <c r="D25" s="85"/>
      <c r="E25" s="69"/>
      <c r="F25" s="90"/>
      <c r="G25" s="88"/>
    </row>
    <row r="26" spans="2:9" ht="21.95" customHeight="1" thickBot="1">
      <c r="B26" s="118" t="s">
        <v>113</v>
      </c>
      <c r="C26" s="95" t="s">
        <v>34</v>
      </c>
      <c r="D26" s="85" t="s">
        <v>16</v>
      </c>
      <c r="E26" s="69">
        <v>27</v>
      </c>
      <c r="F26" s="90">
        <v>180</v>
      </c>
      <c r="G26" s="74">
        <f>F26*E26</f>
        <v>4860</v>
      </c>
    </row>
    <row r="27" spans="2:9" ht="21.95" customHeight="1">
      <c r="B27" s="118" t="s">
        <v>114</v>
      </c>
      <c r="C27" s="95" t="s">
        <v>49</v>
      </c>
      <c r="D27" s="85" t="s">
        <v>16</v>
      </c>
      <c r="E27" s="69">
        <v>10</v>
      </c>
      <c r="F27" s="90">
        <v>140</v>
      </c>
      <c r="G27" s="74">
        <f>F27*E27</f>
        <v>1400</v>
      </c>
    </row>
    <row r="28" spans="2:9" ht="21.95" customHeight="1">
      <c r="B28" s="96" t="s">
        <v>35</v>
      </c>
      <c r="C28" s="119" t="s">
        <v>91</v>
      </c>
      <c r="D28" s="78" t="s">
        <v>18</v>
      </c>
      <c r="E28" s="69">
        <v>1</v>
      </c>
      <c r="F28" s="90">
        <v>6500</v>
      </c>
      <c r="G28" s="94">
        <f t="shared" ref="G28:G29" si="2">F28*E28</f>
        <v>6500</v>
      </c>
    </row>
    <row r="29" spans="2:9" ht="21.95" customHeight="1">
      <c r="B29" s="96" t="s">
        <v>36</v>
      </c>
      <c r="C29" s="119" t="s">
        <v>92</v>
      </c>
      <c r="D29" s="78" t="s">
        <v>18</v>
      </c>
      <c r="E29" s="69">
        <v>1</v>
      </c>
      <c r="F29" s="90">
        <v>5500</v>
      </c>
      <c r="G29" s="94">
        <f t="shared" si="2"/>
        <v>5500</v>
      </c>
    </row>
    <row r="30" spans="2:9" ht="21" customHeight="1">
      <c r="B30" s="76" t="s">
        <v>47</v>
      </c>
      <c r="C30" s="97" t="s">
        <v>29</v>
      </c>
      <c r="D30" s="85"/>
      <c r="E30" s="69"/>
      <c r="F30" s="90"/>
      <c r="G30" s="88"/>
    </row>
    <row r="31" spans="2:9" ht="31.5">
      <c r="B31" s="118" t="s">
        <v>113</v>
      </c>
      <c r="C31" s="95" t="s">
        <v>107</v>
      </c>
      <c r="D31" s="72" t="s">
        <v>53</v>
      </c>
      <c r="E31" s="69">
        <v>940</v>
      </c>
      <c r="F31" s="73">
        <v>110</v>
      </c>
      <c r="G31" s="74">
        <f t="shared" ref="G31:G37" si="3">F31*E31</f>
        <v>103400</v>
      </c>
      <c r="I31" s="48"/>
    </row>
    <row r="32" spans="2:9" ht="21" customHeight="1">
      <c r="B32" s="118" t="s">
        <v>114</v>
      </c>
      <c r="C32" s="95" t="s">
        <v>81</v>
      </c>
      <c r="D32" s="72" t="s">
        <v>53</v>
      </c>
      <c r="E32" s="69">
        <v>940</v>
      </c>
      <c r="F32" s="73">
        <v>80</v>
      </c>
      <c r="G32" s="74">
        <f t="shared" si="3"/>
        <v>75200</v>
      </c>
      <c r="I32" s="48"/>
    </row>
    <row r="33" spans="2:9" ht="35.25" customHeight="1">
      <c r="B33" s="118" t="s">
        <v>115</v>
      </c>
      <c r="C33" s="95" t="s">
        <v>108</v>
      </c>
      <c r="D33" s="72" t="s">
        <v>53</v>
      </c>
      <c r="E33" s="69">
        <v>80</v>
      </c>
      <c r="F33" s="73">
        <v>110</v>
      </c>
      <c r="G33" s="74">
        <f t="shared" ref="G33" si="4">F33*E33</f>
        <v>8800</v>
      </c>
      <c r="I33" s="48"/>
    </row>
    <row r="34" spans="2:9" ht="21" customHeight="1">
      <c r="B34" s="118" t="s">
        <v>116</v>
      </c>
      <c r="C34" s="71" t="s">
        <v>88</v>
      </c>
      <c r="D34" s="72" t="s">
        <v>53</v>
      </c>
      <c r="E34" s="69">
        <v>25</v>
      </c>
      <c r="F34" s="73">
        <v>1400</v>
      </c>
      <c r="G34" s="74">
        <f t="shared" si="3"/>
        <v>35000</v>
      </c>
    </row>
    <row r="35" spans="2:9" ht="21" customHeight="1">
      <c r="B35" s="118" t="s">
        <v>117</v>
      </c>
      <c r="C35" s="71" t="s">
        <v>89</v>
      </c>
      <c r="D35" s="72" t="s">
        <v>8</v>
      </c>
      <c r="E35" s="69">
        <v>1</v>
      </c>
      <c r="F35" s="73">
        <v>22500</v>
      </c>
      <c r="G35" s="74">
        <f t="shared" si="3"/>
        <v>22500</v>
      </c>
    </row>
    <row r="36" spans="2:9" s="75" customFormat="1" ht="21" customHeight="1">
      <c r="B36" s="76" t="s">
        <v>50</v>
      </c>
      <c r="C36" s="124" t="s">
        <v>105</v>
      </c>
      <c r="D36" s="72" t="s">
        <v>18</v>
      </c>
      <c r="E36" s="69">
        <v>2</v>
      </c>
      <c r="F36" s="73">
        <v>18000</v>
      </c>
      <c r="G36" s="74">
        <f t="shared" si="3"/>
        <v>36000</v>
      </c>
    </row>
    <row r="37" spans="2:9" s="75" customFormat="1" ht="21" customHeight="1">
      <c r="B37" s="76" t="s">
        <v>51</v>
      </c>
      <c r="C37" s="124" t="s">
        <v>106</v>
      </c>
      <c r="D37" s="72" t="s">
        <v>18</v>
      </c>
      <c r="E37" s="69">
        <v>2</v>
      </c>
      <c r="F37" s="73">
        <v>1100</v>
      </c>
      <c r="G37" s="74">
        <f t="shared" si="3"/>
        <v>2200</v>
      </c>
    </row>
    <row r="38" spans="2:9" ht="20.100000000000001" customHeight="1">
      <c r="B38" s="76" t="s">
        <v>52</v>
      </c>
      <c r="C38" s="92" t="s">
        <v>30</v>
      </c>
      <c r="D38" s="85"/>
      <c r="E38" s="69"/>
      <c r="F38" s="98"/>
      <c r="G38" s="88"/>
    </row>
    <row r="39" spans="2:9" ht="21.95" customHeight="1">
      <c r="B39" s="118" t="s">
        <v>113</v>
      </c>
      <c r="C39" s="95" t="s">
        <v>54</v>
      </c>
      <c r="D39" s="72" t="s">
        <v>53</v>
      </c>
      <c r="E39" s="99">
        <v>10</v>
      </c>
      <c r="F39" s="73">
        <v>2100</v>
      </c>
      <c r="G39" s="74">
        <f t="shared" ref="G39:G45" si="5">F39*E39</f>
        <v>21000</v>
      </c>
    </row>
    <row r="40" spans="2:9" ht="21.95" customHeight="1">
      <c r="B40" s="76" t="s">
        <v>95</v>
      </c>
      <c r="C40" s="92" t="s">
        <v>32</v>
      </c>
      <c r="D40" s="85" t="s">
        <v>23</v>
      </c>
      <c r="E40" s="69">
        <v>1</v>
      </c>
      <c r="F40" s="90">
        <v>15000</v>
      </c>
      <c r="G40" s="74">
        <f t="shared" si="5"/>
        <v>15000</v>
      </c>
    </row>
    <row r="41" spans="2:9" ht="21.95" customHeight="1">
      <c r="B41" s="100" t="s">
        <v>96</v>
      </c>
      <c r="C41" s="121" t="s">
        <v>94</v>
      </c>
      <c r="D41" s="101" t="s">
        <v>23</v>
      </c>
      <c r="E41" s="102">
        <v>1</v>
      </c>
      <c r="F41" s="103">
        <v>10000</v>
      </c>
      <c r="G41" s="104">
        <f t="shared" si="5"/>
        <v>10000</v>
      </c>
    </row>
    <row r="42" spans="2:9" ht="21.95" customHeight="1">
      <c r="B42" s="76" t="s">
        <v>97</v>
      </c>
      <c r="C42" s="122" t="s">
        <v>31</v>
      </c>
      <c r="D42" s="85" t="s">
        <v>25</v>
      </c>
      <c r="E42" s="99">
        <v>1</v>
      </c>
      <c r="F42" s="90">
        <v>3500</v>
      </c>
      <c r="G42" s="74">
        <f t="shared" si="5"/>
        <v>3500</v>
      </c>
    </row>
    <row r="43" spans="2:9" ht="37.5" customHeight="1">
      <c r="B43" s="96" t="s">
        <v>118</v>
      </c>
      <c r="C43" s="123" t="s">
        <v>79</v>
      </c>
      <c r="D43" s="105" t="s">
        <v>25</v>
      </c>
      <c r="E43" s="106">
        <v>1</v>
      </c>
      <c r="F43" s="107">
        <v>10000</v>
      </c>
      <c r="G43" s="108">
        <f t="shared" si="5"/>
        <v>10000</v>
      </c>
    </row>
    <row r="44" spans="2:9" ht="23.45" customHeight="1">
      <c r="B44" s="96" t="s">
        <v>119</v>
      </c>
      <c r="C44" s="109" t="s">
        <v>80</v>
      </c>
      <c r="D44" s="78"/>
      <c r="E44" s="110"/>
      <c r="F44" s="111"/>
      <c r="G44" s="112"/>
    </row>
    <row r="45" spans="2:9" ht="21.6" customHeight="1">
      <c r="B45" s="120" t="s">
        <v>113</v>
      </c>
      <c r="C45" s="113" t="s">
        <v>112</v>
      </c>
      <c r="D45" s="78" t="s">
        <v>90</v>
      </c>
      <c r="E45" s="110">
        <v>105</v>
      </c>
      <c r="F45" s="111">
        <v>195</v>
      </c>
      <c r="G45" s="74">
        <f t="shared" si="5"/>
        <v>20475</v>
      </c>
    </row>
    <row r="46" spans="2:9" ht="21.6" customHeight="1" thickBot="1">
      <c r="B46" s="120" t="s">
        <v>114</v>
      </c>
      <c r="C46" s="114" t="s">
        <v>93</v>
      </c>
      <c r="D46" s="115" t="s">
        <v>18</v>
      </c>
      <c r="E46" s="116">
        <v>1</v>
      </c>
      <c r="F46" s="117">
        <v>2000</v>
      </c>
      <c r="G46" s="108">
        <f t="shared" ref="G46" si="6">F46*E46</f>
        <v>2000</v>
      </c>
    </row>
    <row r="47" spans="2:9" ht="21" customHeight="1">
      <c r="B47" s="20"/>
      <c r="C47" s="183" t="s">
        <v>19</v>
      </c>
      <c r="D47" s="183"/>
      <c r="E47" s="22"/>
      <c r="F47" s="23"/>
      <c r="G47" s="37">
        <f>SUM(G13:G46)</f>
        <v>572845</v>
      </c>
    </row>
    <row r="48" spans="2:9" ht="21" customHeight="1">
      <c r="B48" s="13"/>
      <c r="C48" s="181" t="s">
        <v>20</v>
      </c>
      <c r="D48" s="181"/>
      <c r="E48" s="24"/>
      <c r="F48" s="25"/>
      <c r="G48" s="17">
        <f>G47*18%</f>
        <v>103112.09999999999</v>
      </c>
    </row>
    <row r="49" spans="2:9" ht="21" customHeight="1" thickBot="1">
      <c r="B49" s="26"/>
      <c r="C49" s="182" t="s">
        <v>21</v>
      </c>
      <c r="D49" s="182"/>
      <c r="E49" s="49"/>
      <c r="F49" s="50"/>
      <c r="G49" s="42">
        <f>SUM(G47:G48)</f>
        <v>675957.1</v>
      </c>
      <c r="I49" s="47"/>
    </row>
  </sheetData>
  <mergeCells count="16">
    <mergeCell ref="C48:D48"/>
    <mergeCell ref="C49:D49"/>
    <mergeCell ref="B8:G8"/>
    <mergeCell ref="B9:G9"/>
    <mergeCell ref="B10:G10"/>
    <mergeCell ref="C47:D47"/>
    <mergeCell ref="B1:G1"/>
    <mergeCell ref="B5:G5"/>
    <mergeCell ref="B6:B7"/>
    <mergeCell ref="D6:D7"/>
    <mergeCell ref="E6:E7"/>
    <mergeCell ref="F6:F7"/>
    <mergeCell ref="G6:G7"/>
    <mergeCell ref="B2:G2"/>
    <mergeCell ref="B3:G3"/>
    <mergeCell ref="B4:G4"/>
  </mergeCells>
  <printOptions horizontalCentered="1" verticalCentered="1"/>
  <pageMargins left="0" right="0" top="0" bottom="0" header="0" footer="0"/>
  <pageSetup paperSize="9"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5"/>
  <sheetViews>
    <sheetView showGridLines="0" topLeftCell="A4" workbookViewId="0">
      <selection activeCell="B8" sqref="B8:G8"/>
    </sheetView>
  </sheetViews>
  <sheetFormatPr defaultColWidth="9.140625" defaultRowHeight="15"/>
  <cols>
    <col min="1" max="1" width="3.28515625" customWidth="1"/>
    <col min="2" max="2" width="10.140625" customWidth="1"/>
    <col min="3" max="3" width="78.140625" customWidth="1"/>
    <col min="4" max="4" width="6.42578125" customWidth="1"/>
    <col min="5" max="5" width="9" style="2" customWidth="1"/>
    <col min="6" max="6" width="14.5703125" style="3" bestFit="1" customWidth="1"/>
    <col min="7" max="7" width="14.85546875" style="4" bestFit="1" customWidth="1"/>
    <col min="9" max="9" width="12.28515625" bestFit="1" customWidth="1"/>
    <col min="11" max="11" width="9.7109375" bestFit="1" customWidth="1"/>
  </cols>
  <sheetData>
    <row r="1" spans="2:7" ht="30">
      <c r="B1" s="143" t="s">
        <v>101</v>
      </c>
      <c r="C1" s="144"/>
      <c r="D1" s="144"/>
      <c r="E1" s="144"/>
      <c r="F1" s="144"/>
      <c r="G1" s="145"/>
    </row>
    <row r="2" spans="2:7" ht="30.6" customHeight="1" thickBot="1">
      <c r="B2" s="146" t="s">
        <v>100</v>
      </c>
      <c r="C2" s="147"/>
      <c r="D2" s="147"/>
      <c r="E2" s="147"/>
      <c r="F2" s="147"/>
      <c r="G2" s="148"/>
    </row>
    <row r="3" spans="2:7">
      <c r="B3" s="178" t="s">
        <v>56</v>
      </c>
      <c r="C3" s="179"/>
      <c r="D3" s="179"/>
      <c r="E3" s="179"/>
      <c r="F3" s="179"/>
      <c r="G3" s="180"/>
    </row>
    <row r="4" spans="2:7" ht="15.75" thickBot="1">
      <c r="B4" s="173" t="s">
        <v>98</v>
      </c>
      <c r="C4" s="174"/>
      <c r="D4" s="174"/>
      <c r="E4" s="174"/>
      <c r="F4" s="174"/>
      <c r="G4" s="175"/>
    </row>
    <row r="5" spans="2:7" ht="15.75" thickBot="1">
      <c r="B5" s="202"/>
      <c r="C5" s="203"/>
      <c r="D5" s="203"/>
      <c r="E5" s="203"/>
      <c r="F5" s="203"/>
      <c r="G5" s="204"/>
    </row>
    <row r="6" spans="2:7" ht="18.75" customHeight="1">
      <c r="B6" s="152"/>
      <c r="C6" s="33" t="s">
        <v>27</v>
      </c>
      <c r="D6" s="154"/>
      <c r="E6" s="154" t="s">
        <v>28</v>
      </c>
      <c r="F6" s="156">
        <v>45860</v>
      </c>
      <c r="G6" s="176"/>
    </row>
    <row r="7" spans="2:7" ht="19.5" thickBot="1">
      <c r="B7" s="153"/>
      <c r="C7" s="5" t="s">
        <v>82</v>
      </c>
      <c r="D7" s="155"/>
      <c r="E7" s="155"/>
      <c r="F7" s="157"/>
      <c r="G7" s="177"/>
    </row>
    <row r="8" spans="2:7" ht="26.1" customHeight="1" thickBot="1">
      <c r="B8" s="125" t="s">
        <v>83</v>
      </c>
      <c r="C8" s="126"/>
      <c r="D8" s="126"/>
      <c r="E8" s="126"/>
      <c r="F8" s="126"/>
      <c r="G8" s="127"/>
    </row>
    <row r="9" spans="2:7" ht="16.5" thickBot="1">
      <c r="B9" s="167" t="s">
        <v>0</v>
      </c>
      <c r="C9" s="168"/>
      <c r="D9" s="168"/>
      <c r="E9" s="168"/>
      <c r="F9" s="168"/>
      <c r="G9" s="169"/>
    </row>
    <row r="10" spans="2:7" ht="16.5" thickBot="1">
      <c r="B10" s="161" t="s">
        <v>12</v>
      </c>
      <c r="C10" s="162"/>
      <c r="D10" s="162"/>
      <c r="E10" s="162"/>
      <c r="F10" s="162"/>
      <c r="G10" s="163"/>
    </row>
    <row r="11" spans="2:7" ht="19.5" thickBot="1">
      <c r="B11" s="194" t="s">
        <v>38</v>
      </c>
      <c r="C11" s="195"/>
      <c r="D11" s="195"/>
      <c r="E11" s="195"/>
      <c r="F11" s="195"/>
      <c r="G11" s="196"/>
    </row>
    <row r="12" spans="2:7" ht="15.75">
      <c r="B12" s="61">
        <v>1</v>
      </c>
      <c r="C12" s="197" t="s">
        <v>67</v>
      </c>
      <c r="D12" s="198"/>
      <c r="E12" s="198"/>
      <c r="F12" s="198"/>
      <c r="G12" s="199"/>
    </row>
    <row r="13" spans="2:7" ht="15.75">
      <c r="B13" s="188">
        <v>2</v>
      </c>
      <c r="C13" s="200" t="s">
        <v>68</v>
      </c>
      <c r="D13" s="200"/>
      <c r="E13" s="200"/>
      <c r="F13" s="200"/>
      <c r="G13" s="201"/>
    </row>
    <row r="14" spans="2:7" ht="15.75">
      <c r="B14" s="188"/>
      <c r="C14" s="200" t="s">
        <v>69</v>
      </c>
      <c r="D14" s="200"/>
      <c r="E14" s="200"/>
      <c r="F14" s="200"/>
      <c r="G14" s="201"/>
    </row>
    <row r="15" spans="2:7" ht="15.75">
      <c r="B15" s="188"/>
      <c r="C15" s="200" t="s">
        <v>70</v>
      </c>
      <c r="D15" s="200"/>
      <c r="E15" s="200"/>
      <c r="F15" s="200"/>
      <c r="G15" s="201"/>
    </row>
    <row r="16" spans="2:7" ht="15.75">
      <c r="B16" s="188"/>
      <c r="C16" s="200" t="s">
        <v>71</v>
      </c>
      <c r="D16" s="200"/>
      <c r="E16" s="200"/>
      <c r="F16" s="200"/>
      <c r="G16" s="201"/>
    </row>
    <row r="17" spans="2:7" ht="15.75">
      <c r="B17" s="188"/>
      <c r="C17" s="189" t="s">
        <v>39</v>
      </c>
      <c r="D17" s="190"/>
      <c r="E17" s="190"/>
      <c r="F17" s="190"/>
      <c r="G17" s="191"/>
    </row>
    <row r="18" spans="2:7" ht="15.75" customHeight="1">
      <c r="B18" s="43">
        <v>3</v>
      </c>
      <c r="C18" s="192" t="s">
        <v>40</v>
      </c>
      <c r="D18" s="192"/>
      <c r="E18" s="192"/>
      <c r="F18" s="192"/>
      <c r="G18" s="193"/>
    </row>
    <row r="19" spans="2:7" ht="15.75">
      <c r="B19" s="43">
        <v>4</v>
      </c>
      <c r="C19" s="192" t="s">
        <v>41</v>
      </c>
      <c r="D19" s="192"/>
      <c r="E19" s="192"/>
      <c r="F19" s="192"/>
      <c r="G19" s="193"/>
    </row>
    <row r="20" spans="2:7" ht="15.75" customHeight="1">
      <c r="B20" s="43">
        <v>5</v>
      </c>
      <c r="C20" s="192" t="s">
        <v>42</v>
      </c>
      <c r="D20" s="192"/>
      <c r="E20" s="192"/>
      <c r="F20" s="192"/>
      <c r="G20" s="193"/>
    </row>
    <row r="21" spans="2:7" ht="15.75">
      <c r="B21" s="43">
        <v>6</v>
      </c>
      <c r="C21" s="184" t="s">
        <v>43</v>
      </c>
      <c r="D21" s="184"/>
      <c r="E21" s="184"/>
      <c r="F21" s="184"/>
      <c r="G21" s="185"/>
    </row>
    <row r="22" spans="2:7" ht="15.75">
      <c r="B22" s="43">
        <v>7</v>
      </c>
      <c r="C22" s="184" t="s">
        <v>44</v>
      </c>
      <c r="D22" s="184"/>
      <c r="E22" s="184"/>
      <c r="F22" s="184"/>
      <c r="G22" s="185"/>
    </row>
    <row r="23" spans="2:7" ht="15.75">
      <c r="B23" s="43">
        <v>8</v>
      </c>
      <c r="C23" s="184" t="s">
        <v>45</v>
      </c>
      <c r="D23" s="184"/>
      <c r="E23" s="184"/>
      <c r="F23" s="184"/>
      <c r="G23" s="185"/>
    </row>
    <row r="24" spans="2:7" ht="15.75">
      <c r="B24" s="43">
        <v>9</v>
      </c>
      <c r="C24" s="184" t="s">
        <v>46</v>
      </c>
      <c r="D24" s="184"/>
      <c r="E24" s="184"/>
      <c r="F24" s="184"/>
      <c r="G24" s="185"/>
    </row>
    <row r="25" spans="2:7" ht="16.5" thickBot="1">
      <c r="B25" s="60">
        <v>10</v>
      </c>
      <c r="C25" s="186" t="s">
        <v>55</v>
      </c>
      <c r="D25" s="186"/>
      <c r="E25" s="186"/>
      <c r="F25" s="186"/>
      <c r="G25" s="187"/>
    </row>
  </sheetData>
  <mergeCells count="29">
    <mergeCell ref="C16:G16"/>
    <mergeCell ref="B1:G1"/>
    <mergeCell ref="B4:G4"/>
    <mergeCell ref="B5:G5"/>
    <mergeCell ref="B6:B7"/>
    <mergeCell ref="D6:D7"/>
    <mergeCell ref="E6:E7"/>
    <mergeCell ref="F6:F7"/>
    <mergeCell ref="G6:G7"/>
    <mergeCell ref="B9:G9"/>
    <mergeCell ref="B8:G8"/>
    <mergeCell ref="B2:G2"/>
    <mergeCell ref="B3:G3"/>
    <mergeCell ref="C23:G23"/>
    <mergeCell ref="C24:G24"/>
    <mergeCell ref="B10:G10"/>
    <mergeCell ref="C25:G25"/>
    <mergeCell ref="B13:B17"/>
    <mergeCell ref="C17:G17"/>
    <mergeCell ref="C18:G18"/>
    <mergeCell ref="C19:G19"/>
    <mergeCell ref="C20:G20"/>
    <mergeCell ref="C21:G21"/>
    <mergeCell ref="C22:G22"/>
    <mergeCell ref="B11:G11"/>
    <mergeCell ref="C12:G12"/>
    <mergeCell ref="C13:G13"/>
    <mergeCell ref="C14:G14"/>
    <mergeCell ref="C15:G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</vt:lpstr>
      <vt:lpstr>HIGH SIDE</vt:lpstr>
      <vt:lpstr>LOW SIDE</vt:lpstr>
      <vt:lpstr>TERMS AND CONDITIONS</vt:lpstr>
      <vt:lpstr>'HIGH SIDE'!Print_Area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2025-07-22T10:34:00Z</dcterms:modified>
</cp:coreProperties>
</file>