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6917F9B-6A13-4D84-8B9A-1495B86C377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  <sheet name="Vendor Details" sheetId="7" r:id="rId5"/>
  </sheets>
  <definedNames>
    <definedName name="_xlnm.Print_Area" localSheetId="1">HS!$A$1:$G$27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G21" i="1"/>
  <c r="G15" i="2"/>
  <c r="G16" i="2"/>
  <c r="G17" i="2"/>
  <c r="G21" i="2"/>
  <c r="G16" i="1"/>
  <c r="G20" i="1"/>
  <c r="G23" i="1"/>
  <c r="G14" i="2" l="1"/>
  <c r="G39" i="2" l="1"/>
  <c r="G38" i="2" l="1"/>
  <c r="G37" i="2"/>
  <c r="G36" i="2"/>
  <c r="G35" i="2"/>
  <c r="G26" i="2" l="1"/>
  <c r="C15" i="3" l="1"/>
  <c r="E15" i="3" l="1"/>
  <c r="D15" i="3"/>
  <c r="G15" i="1"/>
  <c r="G33" i="2"/>
  <c r="G30" i="2" l="1"/>
  <c r="G34" i="2" l="1"/>
  <c r="G29" i="2"/>
  <c r="G27" i="2"/>
  <c r="G24" i="2"/>
  <c r="G19" i="2"/>
  <c r="G12" i="2"/>
  <c r="C13" i="3" l="1"/>
  <c r="D13" i="3" s="1"/>
  <c r="G41" i="2" l="1"/>
  <c r="G42" i="2" s="1"/>
  <c r="E13" i="3"/>
  <c r="G13" i="1"/>
  <c r="G24" i="1" s="1"/>
  <c r="G25" i="1" l="1"/>
  <c r="G26" i="1" s="1"/>
  <c r="C11" i="3" l="1"/>
  <c r="C16" i="3" s="1"/>
  <c r="D11" i="3" l="1"/>
  <c r="D16" i="3" s="1"/>
  <c r="E11" i="3" l="1"/>
  <c r="E16" i="3" s="1"/>
</calcChain>
</file>

<file path=xl/sharedStrings.xml><?xml version="1.0" encoding="utf-8"?>
<sst xmlns="http://schemas.openxmlformats.org/spreadsheetml/2006/main" count="186" uniqueCount="127">
  <si>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</si>
  <si>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</si>
  <si>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</si>
  <si>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</si>
  <si>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</si>
  <si>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</si>
  <si>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</si>
  <si>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</si>
  <si>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</si>
  <si>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</si>
  <si>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</si>
  <si>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</si>
  <si>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</si>
  <si>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</si>
  <si>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</si>
  <si>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</si>
  <si>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</si>
  <si>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</si>
  <si>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</si>
  <si>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</si>
  <si>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</si>
  <si>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</si>
  <si>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</si>
  <si>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</si>
  <si>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</si>
  <si>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</si>
  <si>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</si>
  <si>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</si>
  <si>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>Kg's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</si>
  <si>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</si>
  <si>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</si>
  <si>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</si>
  <si>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</si>
  <si>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</si>
  <si>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</si>
  <si>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</si>
  <si>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</si>
  <si>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</si>
  <si>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</si>
  <si>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</si>
  <si>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</si>
  <si>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</si>
  <si>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</si>
  <si>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</si>
  <si>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</si>
  <si>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</si>
  <si>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</si>
  <si>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</si>
  <si>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</si>
  <si>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</si>
  <si>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</si>
  <si>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</si>
  <si>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</si>
  <si>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</si>
  <si>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</si>
  <si>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</si>
  <si>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</si>
  <si>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</si>
  <si>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</si>
  <si>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 WORK</t>
  </si>
  <si>
    <t>LOW SIDE WORK</t>
  </si>
  <si>
    <t>TOTAL HIGH SIDE WORK</t>
  </si>
  <si>
    <t>TOTAL LOW SIDE WORK</t>
  </si>
  <si>
    <t xml:space="preserve">LOW  SIDE WORK </t>
  </si>
  <si>
    <t>AEON AIRCONDITIONING SOLUTIONS</t>
  </si>
  <si>
    <t>Complete Airconditioning solutions.</t>
  </si>
  <si>
    <t>Rutu Park, Thane - 4000601, Maharashtra. Email: services@aeonacsolutions.com / projects@aeonacsolutions.com Mob. No. - 9322334106 / 9322334108</t>
  </si>
  <si>
    <t>LOW SIDE PO TO BE CREATED ON THE NAME OF Daikin's Authorised Dealer as per below Details</t>
  </si>
  <si>
    <t>Aeon Airconditioning Solutions</t>
  </si>
  <si>
    <t>27AYYPS2229K1ZK</t>
  </si>
  <si>
    <t>AYYPS2229K</t>
  </si>
  <si>
    <t>Contact person 1  (Project Incharge) :</t>
  </si>
  <si>
    <t xml:space="preserve">Contact No. 1 : </t>
  </si>
  <si>
    <t xml:space="preserve">Contact person 2 (Propreitor) : </t>
  </si>
  <si>
    <t>Mr. Mohd. Asim Shaikh</t>
  </si>
  <si>
    <t xml:space="preserve">Contact No. 2 : </t>
  </si>
  <si>
    <t xml:space="preserve">Email Id : </t>
  </si>
  <si>
    <t xml:space="preserve">Address : </t>
  </si>
  <si>
    <t>Office No. 108 &amp; 109, Devashree Garden Commercial Complex, R.W. Sawant Marg, Above Sheetal Dairy, Rutu Park, Thane - 4000601, Maharashtra.</t>
  </si>
  <si>
    <t xml:space="preserve">Dealer Firm's Name : </t>
  </si>
  <si>
    <t xml:space="preserve">Dealer GST No. : </t>
  </si>
  <si>
    <t xml:space="preserve">Dealer Pan Number: </t>
  </si>
  <si>
    <t xml:space="preserve">COMPREHENSIVE ANNUAL MAINTENANCE CONTRACT - 5 YEARS COST </t>
  </si>
  <si>
    <t>TOTAL COMPREHENSIVE ANNUAL MAINTENANCE CONTRACT</t>
  </si>
  <si>
    <t>TOTAL HIGH SIDE WORK + LOW SIDE WORK + AMC</t>
  </si>
  <si>
    <t>Control wiring / network wiring using recommended quality of multicore wires. All cabling/wiring should be installed in PVC conduits to facilitate replacement in case of any fault in future - 1.5 Sq.MM x 3 Core.
PVC conduits should be joined using a suitable adhesive to ensure a secure and durable connection.</t>
  </si>
  <si>
    <t>Indoor Drain Pump - for VRV HI WALL UNIT</t>
  </si>
  <si>
    <t>Supply &amp; Labour towards Communication Cable betweem IDU to ODU 2 Core 1.5 Sqmm with conduits for VRV Units</t>
  </si>
  <si>
    <t>IDU Refnet Joints</t>
  </si>
  <si>
    <t xml:space="preserve">Amira Khan </t>
  </si>
  <si>
    <t>support@aeonacsolutions.com  /  asim.shaikh@aeonacsolutions.com</t>
  </si>
  <si>
    <t>Cordless Remote controller for Cassette / Hi-Wall / Low Static Ducted units</t>
  </si>
  <si>
    <t>IDU Refnut Joints</t>
  </si>
  <si>
    <t>BRANCH - BILL OF QUANTITIES</t>
  </si>
  <si>
    <t>Blue Tokai Coffee</t>
  </si>
  <si>
    <t xml:space="preserve">Site Address: - Agarwal Veneers Chandrama Housing Society, Plot No.  14 , Swargate Pune </t>
  </si>
  <si>
    <t>19.01.2026</t>
  </si>
  <si>
    <t xml:space="preserve"> Supply of Daikin VRV Airconditioners</t>
  </si>
  <si>
    <t>Labour charges towards Installation of 14 HP VRV Outdoor Unit.</t>
  </si>
  <si>
    <t>Supply &amp; Labour charges towards PVC Drain Piping 25mm / 32mm</t>
  </si>
  <si>
    <t>Supply &amp; Labour charges towards PVC Drain Piping 40mm / 50mm</t>
  </si>
  <si>
    <t>Note: Vertial drain till Nali trap to be provided by plumber</t>
  </si>
  <si>
    <t xml:space="preserve">Fabrication of Outdoor Unit Stand for 14 HP VRV unit </t>
  </si>
  <si>
    <t>Cutout on on wall upto 10 inches</t>
  </si>
  <si>
    <t>HP</t>
  </si>
  <si>
    <t>Lifting &amp; Shifting of Outdoor Unit</t>
  </si>
  <si>
    <t>Factory fabricated duct cowl for outdoor unit</t>
  </si>
  <si>
    <t>Nitrogen Gas flushing forall the above units as per there CU Piping length and the
Indoor unit capacity .</t>
  </si>
  <si>
    <t>Labour charges towards Installation of VRV Hi Wall AC Indoor Unit 2.0 TR</t>
  </si>
  <si>
    <t>Labour charges towards Installation of VRV  Compact Cassette Indoor Unit 1.0 TR</t>
  </si>
  <si>
    <t xml:space="preserve">Supply of Daikin Make 14HP VRV Outdoor Unit Top Discharge </t>
  </si>
  <si>
    <t xml:space="preserve">Supply of Daikin Make VRV Cassette AC Indoor Unit 2.0 TR </t>
  </si>
  <si>
    <t>Labour charges towards Installation of VRV  Cassette Indoor Unit 2.5 TR</t>
  </si>
  <si>
    <t>Labour charges towards Installation of VRV Cassette Indoor Unit 2.0 TR</t>
  </si>
  <si>
    <t xml:space="preserve">Supply of Daikin Make VRV Compact Cassette AC Indoor Unit 1.0 TR </t>
  </si>
  <si>
    <t xml:space="preserve">Supply of Daikin Make VRV Cassette AC Indoor Unit 2.5 TR </t>
  </si>
  <si>
    <t xml:space="preserve">Supply of Daikin Make VRV Hi Wall AC Indoor Unit 2.0 TR </t>
  </si>
  <si>
    <t xml:space="preserve">Decorative Panel for Cassette Units </t>
  </si>
  <si>
    <t>Transportation of Materials</t>
  </si>
  <si>
    <t>IF REQUIRED</t>
  </si>
  <si>
    <t>H</t>
  </si>
  <si>
    <t>I</t>
  </si>
  <si>
    <t>J</t>
  </si>
  <si>
    <t>K</t>
  </si>
  <si>
    <t>L</t>
  </si>
  <si>
    <t>M</t>
  </si>
  <si>
    <t xml:space="preserve">Site Address: -   Agarwal Veneers Chandrama Housing Society, Plot No.  14 , Swargate Pune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</si>
</sst>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  <numFmt numFmtId="167" formatCode="_(* #,##0.00_);_(* \(#,##0.00\);_(* \-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0"/>
      <name val="Calibri"/>
      <family val="2"/>
      <scheme val="minor"/>
    </font>
    <font>
      <sz val="10"/>
      <name val="Lucida Sans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  <xf numFmtId="167" fontId="26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9" fontId="0" fillId="0" borderId="0" xfId="0" applyNumberFormat="1"/>
    <xf numFmtId="0" fontId="2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8" fillId="0" borderId="0" xfId="0" applyFont="1"/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66" fontId="7" fillId="5" borderId="27" xfId="0" applyNumberFormat="1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166" fontId="7" fillId="5" borderId="22" xfId="0" applyNumberFormat="1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 vertical="center"/>
    </xf>
    <xf numFmtId="166" fontId="7" fillId="6" borderId="15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66" fontId="11" fillId="0" borderId="29" xfId="1" applyNumberFormat="1" applyFont="1" applyFill="1" applyBorder="1" applyAlignment="1">
      <alignment horizontal="right" vertical="center" wrapText="1"/>
    </xf>
    <xf numFmtId="166" fontId="11" fillId="0" borderId="29" xfId="1" applyNumberFormat="1" applyFont="1" applyFill="1" applyBorder="1" applyAlignment="1">
      <alignment vertical="center" wrapText="1"/>
    </xf>
    <xf numFmtId="166" fontId="0" fillId="0" borderId="0" xfId="0" applyNumberFormat="1"/>
    <xf numFmtId="166" fontId="18" fillId="0" borderId="0" xfId="0" applyNumberFormat="1" applyFont="1"/>
    <xf numFmtId="20" fontId="18" fillId="0" borderId="0" xfId="0" applyNumberFormat="1" applyFont="1"/>
    <xf numFmtId="165" fontId="1" fillId="0" borderId="3" xfId="7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/>
    </xf>
    <xf numFmtId="0" fontId="28" fillId="3" borderId="13" xfId="0" applyFont="1" applyFill="1" applyBorder="1" applyAlignment="1">
      <alignment horizontal="center" vertical="center" wrapText="1"/>
    </xf>
    <xf numFmtId="1" fontId="29" fillId="3" borderId="3" xfId="3" applyNumberFormat="1" applyFont="1" applyFill="1" applyBorder="1" applyAlignment="1">
      <alignment horizontal="center" vertical="center" wrapText="1"/>
    </xf>
    <xf numFmtId="166" fontId="29" fillId="3" borderId="3" xfId="2" applyNumberFormat="1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1" fontId="28" fillId="0" borderId="13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 wrapText="1"/>
    </xf>
    <xf numFmtId="1" fontId="29" fillId="0" borderId="4" xfId="3" applyNumberFormat="1" applyFont="1" applyBorder="1" applyAlignment="1">
      <alignment horizontal="center" vertical="center" wrapText="1"/>
    </xf>
    <xf numFmtId="166" fontId="29" fillId="0" borderId="4" xfId="2" applyNumberFormat="1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29" fillId="0" borderId="3" xfId="3" applyNumberFormat="1" applyFont="1" applyBorder="1" applyAlignment="1">
      <alignment horizontal="center" vertical="center" wrapText="1"/>
    </xf>
    <xf numFmtId="166" fontId="29" fillId="0" borderId="3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1" fillId="0" borderId="8" xfId="0" applyFont="1" applyBorder="1" applyAlignment="1">
      <alignment horizontal="center" vertical="center"/>
    </xf>
    <xf numFmtId="0" fontId="28" fillId="0" borderId="4" xfId="3" applyFont="1" applyBorder="1" applyAlignment="1">
      <alignment vertical="center" wrapText="1"/>
    </xf>
    <xf numFmtId="0" fontId="33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29" fillId="3" borderId="3" xfId="3" applyFont="1" applyFill="1" applyBorder="1" applyAlignment="1">
      <alignment horizontal="center" vertical="center" wrapText="1"/>
    </xf>
    <xf numFmtId="166" fontId="29" fillId="3" borderId="3" xfId="2" applyNumberFormat="1" applyFont="1" applyFill="1" applyBorder="1" applyAlignment="1">
      <alignment vertical="center"/>
    </xf>
    <xf numFmtId="0" fontId="30" fillId="3" borderId="10" xfId="0" applyFont="1" applyFill="1" applyBorder="1" applyAlignment="1">
      <alignment horizontal="center" vertical="center"/>
    </xf>
    <xf numFmtId="166" fontId="28" fillId="3" borderId="13" xfId="0" applyNumberFormat="1" applyFont="1" applyFill="1" applyBorder="1" applyAlignment="1">
      <alignment vertical="center"/>
    </xf>
    <xf numFmtId="166" fontId="29" fillId="3" borderId="3" xfId="1" applyNumberFormat="1" applyFont="1" applyFill="1" applyBorder="1" applyAlignment="1">
      <alignment vertical="center"/>
    </xf>
    <xf numFmtId="166" fontId="28" fillId="0" borderId="28" xfId="0" applyNumberFormat="1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 wrapText="1"/>
    </xf>
    <xf numFmtId="166" fontId="28" fillId="0" borderId="3" xfId="0" applyNumberFormat="1" applyFont="1" applyBorder="1" applyAlignment="1">
      <alignment vertical="center"/>
    </xf>
    <xf numFmtId="0" fontId="28" fillId="0" borderId="38" xfId="0" applyFont="1" applyBorder="1" applyAlignment="1">
      <alignment horizontal="center" vertical="center" wrapText="1"/>
    </xf>
    <xf numFmtId="1" fontId="28" fillId="0" borderId="3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65" fontId="14" fillId="0" borderId="33" xfId="2" applyNumberFormat="1" applyFont="1" applyBorder="1" applyAlignment="1">
      <alignment vertical="center"/>
    </xf>
    <xf numFmtId="166" fontId="17" fillId="0" borderId="11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166" fontId="11" fillId="0" borderId="37" xfId="1" applyNumberFormat="1" applyFont="1" applyFill="1" applyBorder="1" applyAlignment="1">
      <alignment horizontal="right" vertical="center" wrapText="1"/>
    </xf>
    <xf numFmtId="0" fontId="31" fillId="0" borderId="3" xfId="0" applyFont="1" applyBorder="1" applyAlignment="1">
      <alignment horizontal="center" vertical="center"/>
    </xf>
    <xf numFmtId="166" fontId="28" fillId="0" borderId="2" xfId="0" applyNumberFormat="1" applyFont="1" applyBorder="1" applyAlignment="1">
      <alignment vertical="center"/>
    </xf>
    <xf numFmtId="0" fontId="18" fillId="0" borderId="28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28" fillId="0" borderId="55" xfId="0" applyFont="1" applyBorder="1" applyAlignment="1">
      <alignment horizontal="center" vertical="center" wrapText="1"/>
    </xf>
    <xf numFmtId="166" fontId="28" fillId="0" borderId="56" xfId="0" applyNumberFormat="1" applyFont="1" applyBorder="1" applyAlignment="1">
      <alignment vertical="center"/>
    </xf>
    <xf numFmtId="0" fontId="33" fillId="0" borderId="57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9" fillId="0" borderId="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165" fontId="27" fillId="0" borderId="3" xfId="7" applyFont="1" applyFill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166" fontId="29" fillId="3" borderId="11" xfId="1" applyNumberFormat="1" applyFont="1" applyFill="1" applyBorder="1" applyAlignment="1">
      <alignment vertical="center"/>
    </xf>
    <xf numFmtId="166" fontId="7" fillId="0" borderId="11" xfId="0" applyNumberFormat="1" applyFont="1" applyBorder="1" applyAlignment="1">
      <alignment vertical="center" wrapText="1"/>
    </xf>
    <xf numFmtId="166" fontId="28" fillId="0" borderId="58" xfId="0" applyNumberFormat="1" applyFont="1" applyBorder="1" applyAlignment="1">
      <alignment vertical="center"/>
    </xf>
    <xf numFmtId="166" fontId="28" fillId="0" borderId="11" xfId="0" applyNumberFormat="1" applyFont="1" applyBorder="1" applyAlignment="1">
      <alignment vertical="center"/>
    </xf>
    <xf numFmtId="166" fontId="28" fillId="0" borderId="59" xfId="0" applyNumberFormat="1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166" fontId="28" fillId="0" borderId="11" xfId="0" applyNumberFormat="1" applyFont="1" applyBorder="1" applyAlignment="1">
      <alignment horizontal="right" vertical="center"/>
    </xf>
    <xf numFmtId="166" fontId="29" fillId="0" borderId="9" xfId="2" applyNumberFormat="1" applyFont="1" applyBorder="1" applyAlignment="1">
      <alignment vertical="center"/>
    </xf>
    <xf numFmtId="166" fontId="29" fillId="0" borderId="11" xfId="2" applyNumberFormat="1" applyFont="1" applyBorder="1" applyAlignment="1">
      <alignment vertical="center"/>
    </xf>
    <xf numFmtId="166" fontId="29" fillId="3" borderId="11" xfId="2" applyNumberFormat="1" applyFont="1" applyFill="1" applyBorder="1" applyAlignment="1">
      <alignment vertical="center"/>
    </xf>
    <xf numFmtId="166" fontId="28" fillId="0" borderId="60" xfId="0" applyNumberFormat="1" applyFont="1" applyBorder="1" applyAlignment="1">
      <alignment vertical="center"/>
    </xf>
    <xf numFmtId="0" fontId="18" fillId="3" borderId="13" xfId="0" applyFont="1" applyFill="1" applyBorder="1" applyAlignment="1">
      <alignment horizontal="left" vertical="center"/>
    </xf>
    <xf numFmtId="0" fontId="33" fillId="3" borderId="61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/>
    </xf>
    <xf numFmtId="166" fontId="28" fillId="3" borderId="3" xfId="0" applyNumberFormat="1" applyFont="1" applyFill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66" fontId="28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166" fontId="28" fillId="0" borderId="9" xfId="0" applyNumberFormat="1" applyFont="1" applyBorder="1" applyAlignment="1">
      <alignment horizontal="right" vertical="center"/>
    </xf>
    <xf numFmtId="166" fontId="29" fillId="3" borderId="9" xfId="2" applyNumberFormat="1" applyFont="1" applyFill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33" fillId="3" borderId="35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166" fontId="28" fillId="0" borderId="36" xfId="0" applyNumberFormat="1" applyFont="1" applyBorder="1" applyAlignment="1">
      <alignment vertical="center"/>
    </xf>
    <xf numFmtId="166" fontId="28" fillId="0" borderId="37" xfId="0" applyNumberFormat="1" applyFont="1" applyBorder="1" applyAlignment="1">
      <alignment vertical="center"/>
    </xf>
    <xf numFmtId="166" fontId="11" fillId="0" borderId="65" xfId="1" applyNumberFormat="1" applyFont="1" applyFill="1" applyBorder="1" applyAlignment="1">
      <alignment vertical="center" wrapText="1"/>
    </xf>
    <xf numFmtId="0" fontId="2" fillId="0" borderId="22" xfId="0" applyFont="1" applyBorder="1"/>
    <xf numFmtId="0" fontId="28" fillId="0" borderId="36" xfId="0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0" borderId="6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30" xfId="0" applyFont="1" applyBorder="1" applyAlignment="1">
      <alignment horizontal="left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3" fillId="0" borderId="5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</cellXfs>
  <cellStyles count="8">
    <cellStyle name="Comma" xfId="1" builtinId="3"/>
    <cellStyle name="Comma 10" xfId="7" xr:uid="{C71F356F-7707-4145-A3D7-9D2CC08AA47D}"/>
    <cellStyle name="Comma 2 2" xfId="2" xr:uid="{00000000-0005-0000-0000-000001000000}"/>
    <cellStyle name="Comma 37" xfId="5" xr:uid="{3A708B24-4945-4854-8A75-1AE487E7599D}"/>
    <cellStyle name="Hyperlink" xfId="4" builtinId="8"/>
    <cellStyle name="Normal" xfId="0" builtinId="0"/>
    <cellStyle name="Normal 15 3" xfId="6" xr:uid="{E4D919C2-F900-4D40-9D44-01CCAC3B8DD9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0</xdr:row>
      <xdr:rowOff>87923</xdr:rowOff>
    </xdr:from>
    <xdr:to>
      <xdr:col>1</xdr:col>
      <xdr:colOff>1003789</xdr:colOff>
      <xdr:row>3</xdr:row>
      <xdr:rowOff>57883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1FD75-450D-4143-8477-32D85045F6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19" y="87923"/>
          <a:ext cx="1663212" cy="90047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182563</xdr:colOff>
      <xdr:row>0</xdr:row>
      <xdr:rowOff>71438</xdr:rowOff>
    </xdr:from>
    <xdr:to>
      <xdr:col>2</xdr:col>
      <xdr:colOff>1071563</xdr:colOff>
      <xdr:row>3</xdr:row>
      <xdr:rowOff>7939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FC550-D176-4A59-A086-4A94D1703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3" y="71438"/>
          <a:ext cx="1444625" cy="8096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85725</xdr:rowOff>
    </xdr:from>
    <xdr:to>
      <xdr:col>2</xdr:col>
      <xdr:colOff>1071561</xdr:colOff>
      <xdr:row>3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BAEBA4-BAC5-4FB0-8565-96F90525E3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" y="85725"/>
          <a:ext cx="1428749" cy="8143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197827</xdr:colOff>
      <xdr:row>0</xdr:row>
      <xdr:rowOff>58615</xdr:rowOff>
    </xdr:from>
    <xdr:to>
      <xdr:col>2</xdr:col>
      <xdr:colOff>968375</xdr:colOff>
      <xdr:row>2</xdr:row>
      <xdr:rowOff>179510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45B62-8D9D-499D-9D2E-181E375D23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635" y="58615"/>
          <a:ext cx="1444625" cy="809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441-0319-4843-B7F0-24B4A289EE4C}">
  <dimension ref="A1:H16"/>
  <sheetViews>
    <sheetView showGridLines="0" zoomScale="85" zoomScaleNormal="85" workbookViewId="0">
      <selection activeCell="I11" sqref="I11"/>
    </sheetView>
  </sheetViews>
  <sheetFormatPr defaultColWidth="9.21875" defaultRowHeight="18" x14ac:dyDescent="0.35"/>
  <cols>
    <col min="1" max="1" width="12.44140625" style="20" bestFit="1" customWidth="1"/>
    <col min="2" max="2" width="77.21875" style="20" bestFit="1" customWidth="1"/>
    <col min="3" max="3" width="23.5546875" style="20" bestFit="1" customWidth="1"/>
    <col min="4" max="4" width="17" style="20" bestFit="1" customWidth="1"/>
    <col min="5" max="5" width="35.5546875" style="20" bestFit="1" customWidth="1"/>
    <col min="6" max="6" width="9.21875" style="20"/>
    <col min="7" max="7" width="14.77734375" style="20" bestFit="1" customWidth="1"/>
    <col min="8" max="8" width="14.5546875" style="20" bestFit="1" customWidth="1"/>
    <col min="9" max="16384" width="9.21875" style="20"/>
  </cols>
  <sheetData>
    <row r="1" spans="1:8" ht="24.6" x14ac:dyDescent="0.35">
      <c r="A1" s="154" t="s">
        <v>64</v>
      </c>
      <c r="B1" s="155"/>
      <c r="C1" s="155"/>
      <c r="D1" s="155"/>
      <c r="E1" s="156"/>
    </row>
    <row r="2" spans="1:8" ht="27" x14ac:dyDescent="0.35">
      <c r="A2" s="145" t="s">
        <v>65</v>
      </c>
      <c r="B2" s="146"/>
      <c r="C2" s="146"/>
      <c r="D2" s="146"/>
      <c r="E2" s="147"/>
    </row>
    <row r="3" spans="1:8" x14ac:dyDescent="0.35">
      <c r="A3" s="157" t="s">
        <v>47</v>
      </c>
      <c r="B3" s="158"/>
      <c r="C3" s="158"/>
      <c r="D3" s="158"/>
      <c r="E3" s="159"/>
    </row>
    <row r="4" spans="1:8" ht="18.600000000000001" thickBot="1" x14ac:dyDescent="0.4">
      <c r="A4" s="160" t="s">
        <v>66</v>
      </c>
      <c r="B4" s="161"/>
      <c r="C4" s="161"/>
      <c r="D4" s="161"/>
      <c r="E4" s="162"/>
      <c r="H4" s="35"/>
    </row>
    <row r="5" spans="1:8" x14ac:dyDescent="0.35">
      <c r="A5" s="171"/>
      <c r="B5" s="7" t="s">
        <v>33</v>
      </c>
      <c r="C5" s="173"/>
      <c r="D5" s="175" t="s">
        <v>34</v>
      </c>
      <c r="E5" s="143" t="s">
        <v>96</v>
      </c>
    </row>
    <row r="6" spans="1:8" ht="18.600000000000001" thickBot="1" x14ac:dyDescent="0.4">
      <c r="A6" s="172"/>
      <c r="B6" s="8" t="s">
        <v>94</v>
      </c>
      <c r="C6" s="174"/>
      <c r="D6" s="176"/>
      <c r="E6" s="144"/>
    </row>
    <row r="7" spans="1:8" ht="38.25" customHeight="1" thickBot="1" x14ac:dyDescent="0.4">
      <c r="A7" s="151" t="s">
        <v>95</v>
      </c>
      <c r="B7" s="152"/>
      <c r="C7" s="152"/>
      <c r="D7" s="152"/>
      <c r="E7" s="153"/>
    </row>
    <row r="8" spans="1:8" x14ac:dyDescent="0.35">
      <c r="A8" s="163" t="s">
        <v>49</v>
      </c>
      <c r="B8" s="165" t="s">
        <v>50</v>
      </c>
      <c r="C8" s="167" t="s">
        <v>51</v>
      </c>
      <c r="D8" s="169" t="s">
        <v>52</v>
      </c>
      <c r="E8" s="169" t="s">
        <v>53</v>
      </c>
    </row>
    <row r="9" spans="1:8" ht="18.600000000000001" thickBot="1" x14ac:dyDescent="0.4">
      <c r="A9" s="164"/>
      <c r="B9" s="166"/>
      <c r="C9" s="168"/>
      <c r="D9" s="170"/>
      <c r="E9" s="170"/>
    </row>
    <row r="10" spans="1:8" ht="18.600000000000001" thickBot="1" x14ac:dyDescent="0.4">
      <c r="A10" s="148" t="s">
        <v>59</v>
      </c>
      <c r="B10" s="149"/>
      <c r="C10" s="149"/>
      <c r="D10" s="149"/>
      <c r="E10" s="150"/>
    </row>
    <row r="11" spans="1:8" ht="18.600000000000001" thickBot="1" x14ac:dyDescent="0.4">
      <c r="A11" s="21"/>
      <c r="B11" s="22" t="s">
        <v>61</v>
      </c>
      <c r="C11" s="23">
        <f>HS!G24</f>
        <v>0</v>
      </c>
      <c r="D11" s="23">
        <f>C11*0.28</f>
        <v>0</v>
      </c>
      <c r="E11" s="23">
        <f>C11+D11</f>
        <v>0</v>
      </c>
    </row>
    <row r="12" spans="1:8" ht="18.600000000000001" thickBot="1" x14ac:dyDescent="0.4">
      <c r="A12" s="148" t="s">
        <v>60</v>
      </c>
      <c r="B12" s="149"/>
      <c r="C12" s="149"/>
      <c r="D12" s="149"/>
      <c r="E12" s="150"/>
    </row>
    <row r="13" spans="1:8" ht="18.600000000000001" thickBot="1" x14ac:dyDescent="0.4">
      <c r="A13" s="24"/>
      <c r="B13" s="22" t="s">
        <v>62</v>
      </c>
      <c r="C13" s="25">
        <f>LS!G40</f>
        <v>292250</v>
      </c>
      <c r="D13" s="25">
        <f>C13*0.18</f>
        <v>52605</v>
      </c>
      <c r="E13" s="25">
        <f>C13+D13</f>
        <v>344855</v>
      </c>
    </row>
    <row r="14" spans="1:8" ht="18.600000000000001" thickBot="1" x14ac:dyDescent="0.4">
      <c r="A14" s="148" t="s">
        <v>82</v>
      </c>
      <c r="B14" s="149"/>
      <c r="C14" s="149"/>
      <c r="D14" s="149"/>
      <c r="E14" s="150"/>
    </row>
    <row r="15" spans="1:8" ht="18.600000000000001" thickBot="1" x14ac:dyDescent="0.4">
      <c r="A15" s="24"/>
      <c r="B15" s="22" t="s">
        <v>83</v>
      </c>
      <c r="C15" s="25" t="e">
        <f>#REF!</f>
        <v>#REF!</v>
      </c>
      <c r="D15" s="25" t="e">
        <f>#REF!</f>
        <v>#REF!</v>
      </c>
      <c r="E15" s="25" t="e">
        <f>#REF!</f>
        <v>#REF!</v>
      </c>
    </row>
    <row r="16" spans="1:8" ht="18.600000000000001" thickBot="1" x14ac:dyDescent="0.4">
      <c r="A16" s="26"/>
      <c r="B16" s="27" t="s">
        <v>84</v>
      </c>
      <c r="C16" s="28" t="e">
        <f>C11+C13+C15</f>
        <v>#REF!</v>
      </c>
      <c r="D16" s="28" t="e">
        <f>D11+D13+D15</f>
        <v>#REF!</v>
      </c>
      <c r="E16" s="28" t="e">
        <f>E11+E13+E15</f>
        <v>#REF!</v>
      </c>
      <c r="G16" s="34"/>
    </row>
  </sheetData>
  <mergeCells count="17"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  <mergeCell ref="A2:E2"/>
    <mergeCell ref="A14:E14"/>
    <mergeCell ref="A7:E7"/>
    <mergeCell ref="A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"/>
  <sheetViews>
    <sheetView showGridLines="0" tabSelected="1" zoomScaleNormal="100" workbookViewId="0">
      <selection activeCell="I13" sqref="I13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06.77734375" customWidth="1"/>
    <col min="4" max="4" width="6.44140625" customWidth="1"/>
    <col min="5" max="5" width="9" style="2" customWidth="1"/>
    <col min="6" max="6" width="14.21875" style="3" bestFit="1" customWidth="1"/>
    <col min="7" max="7" width="18.5546875" style="4" bestFit="1" customWidth="1"/>
    <col min="8" max="8" width="11.21875" bestFit="1" customWidth="1"/>
    <col min="9" max="20" width="9.21875" customWidth="1"/>
  </cols>
  <sheetData>
    <row r="1" spans="2:10" ht="24.6" x14ac:dyDescent="0.3">
      <c r="B1" s="154" t="s">
        <v>64</v>
      </c>
      <c r="C1" s="155"/>
      <c r="D1" s="155"/>
      <c r="E1" s="155"/>
      <c r="F1" s="155"/>
      <c r="G1" s="156"/>
    </row>
    <row r="2" spans="2:10" ht="27" x14ac:dyDescent="0.3">
      <c r="B2" s="145" t="s">
        <v>65</v>
      </c>
      <c r="C2" s="146"/>
      <c r="D2" s="146"/>
      <c r="E2" s="146"/>
      <c r="F2" s="146"/>
      <c r="G2" s="147"/>
    </row>
    <row r="3" spans="2:10" x14ac:dyDescent="0.3">
      <c r="B3" s="157" t="s">
        <v>47</v>
      </c>
      <c r="C3" s="158"/>
      <c r="D3" s="158"/>
      <c r="E3" s="158"/>
      <c r="F3" s="158"/>
      <c r="G3" s="159"/>
    </row>
    <row r="4" spans="2:10" ht="15" thickBot="1" x14ac:dyDescent="0.35">
      <c r="B4" s="160" t="s">
        <v>66</v>
      </c>
      <c r="C4" s="161"/>
      <c r="D4" s="161"/>
      <c r="E4" s="161"/>
      <c r="F4" s="161"/>
      <c r="G4" s="162"/>
    </row>
    <row r="5" spans="2:10" ht="18.75" customHeight="1" x14ac:dyDescent="0.3">
      <c r="B5" s="171"/>
      <c r="C5" s="7" t="s">
        <v>33</v>
      </c>
      <c r="D5" s="179" t="s">
        <v>34</v>
      </c>
      <c r="E5" s="180"/>
      <c r="F5" s="143" t="s">
        <v>96</v>
      </c>
      <c r="G5" s="177"/>
    </row>
    <row r="6" spans="2:10" ht="19.5" customHeight="1" thickBot="1" x14ac:dyDescent="0.35">
      <c r="B6" s="172"/>
      <c r="C6" s="8" t="s">
        <v>94</v>
      </c>
      <c r="D6" s="181"/>
      <c r="E6" s="182"/>
      <c r="F6" s="144"/>
      <c r="G6" s="178"/>
    </row>
    <row r="7" spans="2:10" ht="48" customHeight="1" thickBot="1" x14ac:dyDescent="0.35">
      <c r="B7" s="194" t="s">
        <v>95</v>
      </c>
      <c r="C7" s="195"/>
      <c r="D7" s="195"/>
      <c r="E7" s="195"/>
      <c r="F7" s="195"/>
      <c r="G7" s="196"/>
    </row>
    <row r="8" spans="2:10" ht="16.2" thickBot="1" x14ac:dyDescent="0.35">
      <c r="B8" s="191" t="s">
        <v>0</v>
      </c>
      <c r="C8" s="192"/>
      <c r="D8" s="192"/>
      <c r="E8" s="192"/>
      <c r="F8" s="192"/>
      <c r="G8" s="193"/>
    </row>
    <row r="9" spans="2:10" ht="16.2" thickBot="1" x14ac:dyDescent="0.35">
      <c r="B9" s="197" t="s">
        <v>1</v>
      </c>
      <c r="C9" s="198"/>
      <c r="D9" s="198"/>
      <c r="E9" s="198"/>
      <c r="F9" s="198"/>
      <c r="G9" s="199"/>
    </row>
    <row r="10" spans="2:10" ht="16.2" thickBot="1" x14ac:dyDescent="0.35">
      <c r="B10" s="9" t="s">
        <v>10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10" ht="19.5" customHeight="1" thickBot="1" x14ac:dyDescent="0.35">
      <c r="B11" s="200" t="s">
        <v>97</v>
      </c>
      <c r="C11" s="201"/>
      <c r="D11" s="201"/>
      <c r="E11" s="201"/>
      <c r="F11" s="201"/>
      <c r="G11" s="202"/>
    </row>
    <row r="12" spans="2:10" ht="15.6" x14ac:dyDescent="0.3">
      <c r="B12" s="74" t="s">
        <v>14</v>
      </c>
      <c r="C12" s="88" t="s">
        <v>27</v>
      </c>
      <c r="D12" s="75"/>
      <c r="E12" s="75"/>
      <c r="F12" s="89"/>
      <c r="G12" s="76"/>
    </row>
    <row r="13" spans="2:10" ht="15.6" x14ac:dyDescent="0.3">
      <c r="B13" s="15">
        <v>1</v>
      </c>
      <c r="C13" s="85" t="s">
        <v>110</v>
      </c>
      <c r="D13" s="82" t="s">
        <v>7</v>
      </c>
      <c r="E13" s="82">
        <v>1</v>
      </c>
      <c r="F13" s="36"/>
      <c r="G13" s="77">
        <f>F13*E13</f>
        <v>0</v>
      </c>
      <c r="J13" s="10"/>
    </row>
    <row r="14" spans="2:10" ht="15.6" x14ac:dyDescent="0.3">
      <c r="B14" s="13" t="s">
        <v>19</v>
      </c>
      <c r="C14" s="86" t="s">
        <v>20</v>
      </c>
      <c r="D14" s="14"/>
      <c r="E14" s="14"/>
      <c r="F14" s="87"/>
      <c r="G14" s="77"/>
    </row>
    <row r="15" spans="2:10" ht="15.6" x14ac:dyDescent="0.3">
      <c r="B15" s="15">
        <v>2</v>
      </c>
      <c r="C15" s="81" t="s">
        <v>116</v>
      </c>
      <c r="D15" s="82" t="s">
        <v>7</v>
      </c>
      <c r="E15" s="82">
        <v>1</v>
      </c>
      <c r="F15" s="101"/>
      <c r="G15" s="77">
        <f t="shared" ref="G15" si="0">F15*E15</f>
        <v>0</v>
      </c>
    </row>
    <row r="16" spans="2:10" ht="15.6" x14ac:dyDescent="0.3">
      <c r="B16" s="15">
        <v>4</v>
      </c>
      <c r="C16" s="81" t="s">
        <v>114</v>
      </c>
      <c r="D16" s="82" t="s">
        <v>7</v>
      </c>
      <c r="E16" s="82">
        <v>4</v>
      </c>
      <c r="F16" s="101"/>
      <c r="G16" s="77">
        <f t="shared" ref="G16:G23" si="1">F16*E16</f>
        <v>0</v>
      </c>
    </row>
    <row r="17" spans="2:10" ht="15.6" x14ac:dyDescent="0.3">
      <c r="B17" s="15"/>
      <c r="C17" s="81" t="s">
        <v>111</v>
      </c>
      <c r="D17" s="82" t="s">
        <v>7</v>
      </c>
      <c r="E17" s="82">
        <v>1</v>
      </c>
      <c r="F17" s="101"/>
      <c r="G17" s="77"/>
    </row>
    <row r="18" spans="2:10" ht="15.6" x14ac:dyDescent="0.3">
      <c r="B18" s="15"/>
      <c r="C18" s="81" t="s">
        <v>115</v>
      </c>
      <c r="D18" s="82" t="s">
        <v>7</v>
      </c>
      <c r="E18" s="82">
        <v>2</v>
      </c>
      <c r="F18" s="101"/>
      <c r="G18" s="77"/>
    </row>
    <row r="19" spans="2:10" ht="15.6" x14ac:dyDescent="0.3">
      <c r="B19" s="15"/>
      <c r="C19" s="81"/>
      <c r="D19" s="82"/>
      <c r="E19" s="82"/>
      <c r="F19" s="101"/>
      <c r="G19" s="77"/>
    </row>
    <row r="20" spans="2:10" ht="15.6" x14ac:dyDescent="0.3">
      <c r="B20" s="13" t="s">
        <v>23</v>
      </c>
      <c r="C20" s="84" t="s">
        <v>91</v>
      </c>
      <c r="D20" s="82" t="s">
        <v>7</v>
      </c>
      <c r="E20" s="82">
        <v>8</v>
      </c>
      <c r="F20" s="83"/>
      <c r="G20" s="77">
        <f t="shared" si="1"/>
        <v>0</v>
      </c>
    </row>
    <row r="21" spans="2:10" ht="15.6" x14ac:dyDescent="0.3">
      <c r="B21" s="13" t="s">
        <v>35</v>
      </c>
      <c r="C21" s="84" t="s">
        <v>117</v>
      </c>
      <c r="D21" s="82" t="s">
        <v>7</v>
      </c>
      <c r="E21" s="82">
        <v>7</v>
      </c>
      <c r="F21" s="83"/>
      <c r="G21" s="77">
        <f t="shared" si="1"/>
        <v>0</v>
      </c>
    </row>
    <row r="22" spans="2:10" ht="15.6" x14ac:dyDescent="0.3">
      <c r="B22" s="13" t="s">
        <v>24</v>
      </c>
      <c r="C22" s="84" t="s">
        <v>88</v>
      </c>
      <c r="D22" s="82"/>
      <c r="E22" s="82"/>
      <c r="F22" s="83"/>
      <c r="G22" s="77"/>
    </row>
    <row r="23" spans="2:10" ht="15.6" x14ac:dyDescent="0.3">
      <c r="B23" s="15">
        <v>1</v>
      </c>
      <c r="C23" s="81" t="s">
        <v>92</v>
      </c>
      <c r="D23" s="82" t="s">
        <v>7</v>
      </c>
      <c r="E23" s="82">
        <v>7</v>
      </c>
      <c r="F23" s="83"/>
      <c r="G23" s="77">
        <f t="shared" si="1"/>
        <v>0</v>
      </c>
    </row>
    <row r="24" spans="2:10" ht="18.600000000000001" thickBot="1" x14ac:dyDescent="0.35">
      <c r="B24" s="183" t="s">
        <v>8</v>
      </c>
      <c r="C24" s="184"/>
      <c r="D24" s="184"/>
      <c r="E24" s="184"/>
      <c r="F24" s="184"/>
      <c r="G24" s="90">
        <f>SUM(G13:G23)</f>
        <v>0</v>
      </c>
      <c r="J24" s="10"/>
    </row>
    <row r="25" spans="2:10" ht="19.5" customHeight="1" thickBot="1" x14ac:dyDescent="0.35">
      <c r="B25" s="185" t="s">
        <v>17</v>
      </c>
      <c r="C25" s="186"/>
      <c r="D25" s="186"/>
      <c r="E25" s="186"/>
      <c r="F25" s="187"/>
      <c r="G25" s="31">
        <f>G24*28%</f>
        <v>0</v>
      </c>
    </row>
    <row r="26" spans="2:10" ht="19.5" customHeight="1" thickBot="1" x14ac:dyDescent="0.35">
      <c r="B26" s="188" t="s">
        <v>9</v>
      </c>
      <c r="C26" s="189"/>
      <c r="D26" s="189"/>
      <c r="E26" s="189"/>
      <c r="F26" s="190"/>
      <c r="G26" s="31">
        <f>SUM(G24:G25)</f>
        <v>0</v>
      </c>
    </row>
    <row r="27" spans="2:10" ht="15.6" x14ac:dyDescent="0.3">
      <c r="B27" s="16"/>
    </row>
  </sheetData>
  <mergeCells count="15">
    <mergeCell ref="B24:F24"/>
    <mergeCell ref="B25:F25"/>
    <mergeCell ref="B26:F26"/>
    <mergeCell ref="B8:G8"/>
    <mergeCell ref="B7:G7"/>
    <mergeCell ref="B9:G9"/>
    <mergeCell ref="B11:G11"/>
    <mergeCell ref="B1:G1"/>
    <mergeCell ref="B3:G3"/>
    <mergeCell ref="B4:G4"/>
    <mergeCell ref="B5:B6"/>
    <mergeCell ref="F5:F6"/>
    <mergeCell ref="G5:G6"/>
    <mergeCell ref="D5:E6"/>
    <mergeCell ref="B2:G2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sheetPr>
    <pageSetUpPr fitToPage="1"/>
  </sheetPr>
  <dimension ref="B1:H43"/>
  <sheetViews>
    <sheetView showGridLines="0" topLeftCell="A3" zoomScale="80" zoomScaleNormal="80" workbookViewId="0">
      <selection activeCell="C6" sqref="C6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19.44140625" bestFit="1" customWidth="1"/>
    <col min="4" max="4" width="6.44140625" customWidth="1"/>
    <col min="5" max="5" width="9" style="2" customWidth="1"/>
    <col min="6" max="6" width="14.44140625" style="3" bestFit="1" customWidth="1"/>
    <col min="7" max="7" width="17" style="4" bestFit="1" customWidth="1"/>
    <col min="8" max="8" width="11.5546875" bestFit="1" customWidth="1"/>
  </cols>
  <sheetData>
    <row r="1" spans="2:7" ht="24.6" x14ac:dyDescent="0.4">
      <c r="B1" s="203" t="s">
        <v>64</v>
      </c>
      <c r="C1" s="204"/>
      <c r="D1" s="204"/>
      <c r="E1" s="204"/>
      <c r="F1" s="204"/>
      <c r="G1" s="205"/>
    </row>
    <row r="2" spans="2:7" ht="27" x14ac:dyDescent="0.3">
      <c r="B2" s="145" t="s">
        <v>65</v>
      </c>
      <c r="C2" s="146"/>
      <c r="D2" s="146"/>
      <c r="E2" s="146"/>
      <c r="F2" s="146"/>
      <c r="G2" s="147"/>
    </row>
    <row r="3" spans="2:7" x14ac:dyDescent="0.3">
      <c r="B3" s="206" t="s">
        <v>47</v>
      </c>
      <c r="C3" s="207"/>
      <c r="D3" s="207"/>
      <c r="E3" s="207"/>
      <c r="F3" s="207"/>
      <c r="G3" s="208"/>
    </row>
    <row r="4" spans="2:7" ht="15" thickBot="1" x14ac:dyDescent="0.35">
      <c r="B4" s="209" t="s">
        <v>66</v>
      </c>
      <c r="C4" s="210"/>
      <c r="D4" s="210"/>
      <c r="E4" s="210"/>
      <c r="F4" s="210"/>
      <c r="G4" s="211"/>
    </row>
    <row r="5" spans="2:7" ht="18.75" customHeight="1" x14ac:dyDescent="0.3">
      <c r="B5" s="171"/>
      <c r="C5" s="7" t="s">
        <v>33</v>
      </c>
      <c r="D5" s="179" t="s">
        <v>34</v>
      </c>
      <c r="E5" s="180"/>
      <c r="F5" s="143" t="s">
        <v>96</v>
      </c>
      <c r="G5" s="177"/>
    </row>
    <row r="6" spans="2:7" ht="19.5" customHeight="1" thickBot="1" x14ac:dyDescent="0.35">
      <c r="B6" s="172"/>
      <c r="C6" s="8" t="s">
        <v>94</v>
      </c>
      <c r="D6" s="181"/>
      <c r="E6" s="182"/>
      <c r="F6" s="144"/>
      <c r="G6" s="178"/>
    </row>
    <row r="7" spans="2:7" ht="44.25" customHeight="1" thickBot="1" x14ac:dyDescent="0.35">
      <c r="B7" s="194" t="s">
        <v>95</v>
      </c>
      <c r="C7" s="195"/>
      <c r="D7" s="195"/>
      <c r="E7" s="195"/>
      <c r="F7" s="195"/>
      <c r="G7" s="196"/>
    </row>
    <row r="8" spans="2:7" ht="16.2" thickBot="1" x14ac:dyDescent="0.35">
      <c r="B8" s="191" t="s">
        <v>93</v>
      </c>
      <c r="C8" s="192"/>
      <c r="D8" s="192"/>
      <c r="E8" s="192"/>
      <c r="F8" s="192"/>
      <c r="G8" s="193"/>
    </row>
    <row r="9" spans="2:7" ht="16.2" thickBot="1" x14ac:dyDescent="0.35">
      <c r="B9" s="197" t="s">
        <v>63</v>
      </c>
      <c r="C9" s="198"/>
      <c r="D9" s="198"/>
      <c r="E9" s="198"/>
      <c r="F9" s="198"/>
      <c r="G9" s="199"/>
    </row>
    <row r="10" spans="2:7" s="1" customFormat="1" ht="19.2" customHeight="1" thickBot="1" x14ac:dyDescent="0.35">
      <c r="B10" s="127" t="s">
        <v>10</v>
      </c>
      <c r="C10" s="128" t="s">
        <v>11</v>
      </c>
      <c r="D10" s="128" t="s">
        <v>12</v>
      </c>
      <c r="E10" s="129" t="s">
        <v>4</v>
      </c>
      <c r="F10" s="129" t="s">
        <v>5</v>
      </c>
      <c r="G10" s="130" t="s">
        <v>6</v>
      </c>
    </row>
    <row r="11" spans="2:7" ht="18" x14ac:dyDescent="0.3">
      <c r="B11" s="78" t="s">
        <v>14</v>
      </c>
      <c r="C11" s="79" t="s">
        <v>32</v>
      </c>
      <c r="D11" s="80"/>
      <c r="E11" s="80"/>
      <c r="F11" s="80"/>
      <c r="G11" s="102"/>
    </row>
    <row r="12" spans="2:7" ht="18" x14ac:dyDescent="0.3">
      <c r="B12" s="41">
        <v>1</v>
      </c>
      <c r="C12" s="37" t="s">
        <v>98</v>
      </c>
      <c r="D12" s="38" t="s">
        <v>104</v>
      </c>
      <c r="E12" s="39">
        <v>14</v>
      </c>
      <c r="F12" s="40">
        <v>1200</v>
      </c>
      <c r="G12" s="103">
        <f>F12*E12</f>
        <v>16800</v>
      </c>
    </row>
    <row r="13" spans="2:7" ht="18" x14ac:dyDescent="0.3">
      <c r="B13" s="42" t="s">
        <v>19</v>
      </c>
      <c r="C13" s="43" t="s">
        <v>21</v>
      </c>
      <c r="D13" s="44"/>
      <c r="E13" s="44"/>
      <c r="F13" s="45"/>
      <c r="G13" s="104"/>
    </row>
    <row r="14" spans="2:7" ht="18.600000000000001" customHeight="1" x14ac:dyDescent="0.3">
      <c r="B14" s="46">
        <v>1</v>
      </c>
      <c r="C14" s="93" t="s">
        <v>108</v>
      </c>
      <c r="D14" s="95" t="s">
        <v>15</v>
      </c>
      <c r="E14" s="91">
        <v>1</v>
      </c>
      <c r="F14" s="96">
        <v>1500</v>
      </c>
      <c r="G14" s="105">
        <f t="shared" ref="G14:G17" si="0">F14*E14</f>
        <v>1500</v>
      </c>
    </row>
    <row r="15" spans="2:7" ht="17.399999999999999" customHeight="1" x14ac:dyDescent="0.3">
      <c r="B15" s="46">
        <v>2</v>
      </c>
      <c r="C15" s="94" t="s">
        <v>109</v>
      </c>
      <c r="D15" s="69" t="s">
        <v>15</v>
      </c>
      <c r="E15" s="91">
        <v>4</v>
      </c>
      <c r="F15" s="92">
        <v>2500</v>
      </c>
      <c r="G15" s="105">
        <f t="shared" si="0"/>
        <v>10000</v>
      </c>
    </row>
    <row r="16" spans="2:7" ht="20.399999999999999" customHeight="1" x14ac:dyDescent="0.3">
      <c r="B16" s="46">
        <v>3</v>
      </c>
      <c r="C16" s="94" t="s">
        <v>113</v>
      </c>
      <c r="D16" s="69" t="s">
        <v>15</v>
      </c>
      <c r="E16" s="91">
        <v>1</v>
      </c>
      <c r="F16" s="92">
        <v>2500</v>
      </c>
      <c r="G16" s="105">
        <f t="shared" si="0"/>
        <v>2500</v>
      </c>
    </row>
    <row r="17" spans="2:8" ht="20.399999999999999" customHeight="1" x14ac:dyDescent="0.3">
      <c r="B17" s="46">
        <v>4</v>
      </c>
      <c r="C17" s="94" t="s">
        <v>112</v>
      </c>
      <c r="D17" s="69" t="s">
        <v>15</v>
      </c>
      <c r="E17" s="91">
        <v>2</v>
      </c>
      <c r="F17" s="92">
        <v>2500</v>
      </c>
      <c r="G17" s="105">
        <f t="shared" si="0"/>
        <v>5000</v>
      </c>
    </row>
    <row r="18" spans="2:8" ht="20.399999999999999" customHeight="1" x14ac:dyDescent="0.3">
      <c r="B18" s="46"/>
      <c r="C18" s="94"/>
      <c r="D18" s="69"/>
      <c r="E18" s="91"/>
      <c r="F18" s="92"/>
      <c r="G18" s="107"/>
    </row>
    <row r="19" spans="2:8" ht="18" x14ac:dyDescent="0.3">
      <c r="B19" s="108" t="s">
        <v>23</v>
      </c>
      <c r="C19" s="100" t="s">
        <v>36</v>
      </c>
      <c r="D19" s="69" t="s">
        <v>15</v>
      </c>
      <c r="E19" s="70">
        <v>7</v>
      </c>
      <c r="F19" s="71">
        <v>550</v>
      </c>
      <c r="G19" s="109">
        <f t="shared" ref="G19" si="1">F19*E19</f>
        <v>3850</v>
      </c>
    </row>
    <row r="20" spans="2:8" ht="18" x14ac:dyDescent="0.3">
      <c r="B20" s="108"/>
      <c r="C20" s="100"/>
      <c r="D20" s="69"/>
      <c r="E20" s="70"/>
      <c r="F20" s="71"/>
      <c r="G20" s="109"/>
    </row>
    <row r="21" spans="2:8" ht="36" x14ac:dyDescent="0.3">
      <c r="B21" s="108">
        <v>1</v>
      </c>
      <c r="C21" s="125" t="s">
        <v>107</v>
      </c>
      <c r="D21" s="69" t="s">
        <v>104</v>
      </c>
      <c r="E21" s="70">
        <v>14</v>
      </c>
      <c r="F21" s="71">
        <v>500</v>
      </c>
      <c r="G21" s="109">
        <f>E21*F21</f>
        <v>7000</v>
      </c>
    </row>
    <row r="22" spans="2:8" ht="18" x14ac:dyDescent="0.3">
      <c r="B22" s="121"/>
      <c r="C22" s="126"/>
      <c r="D22" s="122"/>
      <c r="E22" s="123"/>
      <c r="F22" s="124"/>
      <c r="G22" s="132"/>
    </row>
    <row r="23" spans="2:8" ht="18" x14ac:dyDescent="0.3">
      <c r="B23" s="97" t="s">
        <v>35</v>
      </c>
      <c r="C23" s="98" t="s">
        <v>22</v>
      </c>
      <c r="D23" s="99"/>
      <c r="E23" s="51"/>
      <c r="F23" s="52"/>
      <c r="G23" s="110"/>
    </row>
    <row r="24" spans="2:8" ht="18" x14ac:dyDescent="0.3">
      <c r="B24" s="46">
        <v>1</v>
      </c>
      <c r="C24" s="53" t="s">
        <v>46</v>
      </c>
      <c r="D24" s="50" t="s">
        <v>13</v>
      </c>
      <c r="E24" s="54">
        <v>70</v>
      </c>
      <c r="F24" s="55">
        <v>1850</v>
      </c>
      <c r="G24" s="111">
        <f t="shared" ref="G24" si="2">F24*E24</f>
        <v>129500</v>
      </c>
      <c r="H24" s="11"/>
    </row>
    <row r="25" spans="2:8" ht="18" x14ac:dyDescent="0.3">
      <c r="B25" s="49" t="s">
        <v>24</v>
      </c>
      <c r="C25" s="56" t="s">
        <v>30</v>
      </c>
      <c r="D25" s="50"/>
      <c r="E25" s="54"/>
      <c r="F25" s="55"/>
      <c r="G25" s="111"/>
    </row>
    <row r="26" spans="2:8" ht="72" customHeight="1" x14ac:dyDescent="0.3">
      <c r="B26" s="57">
        <v>1</v>
      </c>
      <c r="C26" s="58" t="s">
        <v>87</v>
      </c>
      <c r="D26" s="50" t="s">
        <v>13</v>
      </c>
      <c r="E26" s="54">
        <v>80</v>
      </c>
      <c r="F26" s="55">
        <v>185</v>
      </c>
      <c r="G26" s="111">
        <f t="shared" ref="G26" si="3">F26*E26</f>
        <v>14800</v>
      </c>
    </row>
    <row r="27" spans="2:8" ht="60.6" customHeight="1" x14ac:dyDescent="0.3">
      <c r="B27" s="46">
        <v>3</v>
      </c>
      <c r="C27" s="58" t="s">
        <v>85</v>
      </c>
      <c r="D27" s="50" t="s">
        <v>13</v>
      </c>
      <c r="E27" s="54">
        <v>75</v>
      </c>
      <c r="F27" s="55">
        <v>190</v>
      </c>
      <c r="G27" s="111">
        <f t="shared" ref="G27:G34" si="4">F27*E27</f>
        <v>14250</v>
      </c>
    </row>
    <row r="28" spans="2:8" ht="18" x14ac:dyDescent="0.3">
      <c r="B28" s="59" t="s">
        <v>25</v>
      </c>
      <c r="C28" s="60" t="s">
        <v>31</v>
      </c>
      <c r="D28" s="61"/>
      <c r="E28" s="39"/>
      <c r="F28" s="62"/>
      <c r="G28" s="112"/>
    </row>
    <row r="29" spans="2:8" ht="18" x14ac:dyDescent="0.3">
      <c r="B29" s="63">
        <v>1</v>
      </c>
      <c r="C29" s="37" t="s">
        <v>99</v>
      </c>
      <c r="D29" s="61" t="s">
        <v>13</v>
      </c>
      <c r="E29" s="39">
        <v>30</v>
      </c>
      <c r="F29" s="62">
        <v>175</v>
      </c>
      <c r="G29" s="112">
        <f t="shared" ref="G29:G33" si="5">F29*E29</f>
        <v>5250</v>
      </c>
    </row>
    <row r="30" spans="2:8" ht="18" x14ac:dyDescent="0.3">
      <c r="B30" s="63">
        <v>2</v>
      </c>
      <c r="C30" s="37" t="s">
        <v>100</v>
      </c>
      <c r="D30" s="61" t="s">
        <v>13</v>
      </c>
      <c r="E30" s="39">
        <v>20</v>
      </c>
      <c r="F30" s="62">
        <v>190</v>
      </c>
      <c r="G30" s="112">
        <f t="shared" si="5"/>
        <v>3800</v>
      </c>
    </row>
    <row r="31" spans="2:8" ht="18" x14ac:dyDescent="0.3">
      <c r="B31" s="63"/>
      <c r="C31" s="60" t="s">
        <v>101</v>
      </c>
      <c r="D31" s="61"/>
      <c r="E31" s="39"/>
      <c r="F31" s="62"/>
      <c r="G31" s="112"/>
    </row>
    <row r="32" spans="2:8" ht="18.600000000000001" thickBot="1" x14ac:dyDescent="0.35">
      <c r="B32" s="131"/>
      <c r="C32" s="117"/>
      <c r="D32" s="118"/>
      <c r="E32" s="119"/>
      <c r="F32" s="120"/>
      <c r="G32" s="112"/>
    </row>
    <row r="33" spans="2:8" ht="18.600000000000001" thickBot="1" x14ac:dyDescent="0.35">
      <c r="B33" s="115" t="s">
        <v>26</v>
      </c>
      <c r="C33" s="114" t="s">
        <v>86</v>
      </c>
      <c r="D33" s="38" t="s">
        <v>15</v>
      </c>
      <c r="E33" s="116">
        <v>1</v>
      </c>
      <c r="F33" s="64">
        <v>7500</v>
      </c>
      <c r="G33" s="133">
        <f t="shared" si="5"/>
        <v>7500</v>
      </c>
      <c r="H33" s="140" t="s">
        <v>119</v>
      </c>
    </row>
    <row r="34" spans="2:8" ht="18" x14ac:dyDescent="0.3">
      <c r="B34" s="131" t="s">
        <v>120</v>
      </c>
      <c r="C34" s="37" t="s">
        <v>29</v>
      </c>
      <c r="D34" s="61" t="s">
        <v>28</v>
      </c>
      <c r="E34" s="39">
        <v>25</v>
      </c>
      <c r="F34" s="65">
        <v>1200</v>
      </c>
      <c r="G34" s="103">
        <f t="shared" si="4"/>
        <v>30000</v>
      </c>
    </row>
    <row r="35" spans="2:8" ht="18.600000000000001" thickBot="1" x14ac:dyDescent="0.35">
      <c r="B35" s="131" t="s">
        <v>121</v>
      </c>
      <c r="C35" s="68" t="s">
        <v>102</v>
      </c>
      <c r="D35" s="47" t="s">
        <v>15</v>
      </c>
      <c r="E35" s="48">
        <v>1</v>
      </c>
      <c r="F35" s="66">
        <v>12000</v>
      </c>
      <c r="G35" s="113">
        <f t="shared" ref="G35" si="6">F35*E35</f>
        <v>12000</v>
      </c>
    </row>
    <row r="36" spans="2:8" ht="18.600000000000001" thickBot="1" x14ac:dyDescent="0.35">
      <c r="B36" s="131" t="s">
        <v>122</v>
      </c>
      <c r="C36" s="67" t="s">
        <v>103</v>
      </c>
      <c r="D36" s="72" t="s">
        <v>15</v>
      </c>
      <c r="E36" s="73">
        <v>1</v>
      </c>
      <c r="F36" s="66">
        <v>3500</v>
      </c>
      <c r="G36" s="113">
        <f t="shared" ref="G36" si="7">F36*E36</f>
        <v>3500</v>
      </c>
      <c r="H36" s="140" t="s">
        <v>119</v>
      </c>
    </row>
    <row r="37" spans="2:8" ht="18" x14ac:dyDescent="0.3">
      <c r="B37" s="131" t="s">
        <v>123</v>
      </c>
      <c r="C37" s="67" t="s">
        <v>106</v>
      </c>
      <c r="D37" s="69" t="s">
        <v>15</v>
      </c>
      <c r="E37" s="70">
        <v>1</v>
      </c>
      <c r="F37" s="71">
        <v>11500</v>
      </c>
      <c r="G37" s="106">
        <f t="shared" ref="G37" si="8">F37*E37</f>
        <v>11500</v>
      </c>
    </row>
    <row r="38" spans="2:8" ht="18" x14ac:dyDescent="0.3">
      <c r="B38" s="131" t="s">
        <v>124</v>
      </c>
      <c r="C38" s="134" t="s">
        <v>118</v>
      </c>
      <c r="D38" s="69" t="s">
        <v>15</v>
      </c>
      <c r="E38" s="70">
        <v>1</v>
      </c>
      <c r="F38" s="71">
        <v>3500</v>
      </c>
      <c r="G38" s="106">
        <f t="shared" ref="G38" si="9">F38*E38</f>
        <v>3500</v>
      </c>
    </row>
    <row r="39" spans="2:8" ht="36.6" customHeight="1" thickBot="1" x14ac:dyDescent="0.35">
      <c r="B39" s="135" t="s">
        <v>125</v>
      </c>
      <c r="C39" s="136" t="s">
        <v>105</v>
      </c>
      <c r="D39" s="141" t="s">
        <v>15</v>
      </c>
      <c r="E39" s="142">
        <v>1</v>
      </c>
      <c r="F39" s="137">
        <v>10000</v>
      </c>
      <c r="G39" s="138">
        <f t="shared" ref="G39" si="10">F39*E39</f>
        <v>10000</v>
      </c>
    </row>
    <row r="40" spans="2:8" ht="23.4" customHeight="1" x14ac:dyDescent="0.3">
      <c r="B40" s="212" t="s">
        <v>16</v>
      </c>
      <c r="C40" s="213"/>
      <c r="D40" s="213"/>
      <c r="E40" s="213"/>
      <c r="F40" s="214"/>
      <c r="G40" s="139">
        <f>SUM(G12:G39)</f>
        <v>292250</v>
      </c>
    </row>
    <row r="41" spans="2:8" ht="21.6" customHeight="1" thickBot="1" x14ac:dyDescent="0.35">
      <c r="B41" s="185" t="s">
        <v>17</v>
      </c>
      <c r="C41" s="186"/>
      <c r="D41" s="186"/>
      <c r="E41" s="186"/>
      <c r="F41" s="186"/>
      <c r="G41" s="32">
        <f>G40*18%</f>
        <v>52605</v>
      </c>
    </row>
    <row r="42" spans="2:8" ht="21.6" customHeight="1" thickBot="1" x14ac:dyDescent="0.35">
      <c r="B42" s="215" t="s">
        <v>18</v>
      </c>
      <c r="C42" s="216"/>
      <c r="D42" s="216"/>
      <c r="E42" s="216"/>
      <c r="F42" s="217"/>
      <c r="G42" s="32">
        <f>SUM(G40:G41)</f>
        <v>344855</v>
      </c>
      <c r="H42" s="33"/>
    </row>
    <row r="43" spans="2:8" ht="15.6" x14ac:dyDescent="0.3">
      <c r="B43" s="16"/>
      <c r="C43" s="16"/>
      <c r="D43" s="16"/>
      <c r="E43" s="17"/>
      <c r="F43" s="18"/>
      <c r="G43" s="19"/>
    </row>
  </sheetData>
  <mergeCells count="14">
    <mergeCell ref="B40:F40"/>
    <mergeCell ref="B41:F41"/>
    <mergeCell ref="B42:F42"/>
    <mergeCell ref="B7:G7"/>
    <mergeCell ref="B8:G8"/>
    <mergeCell ref="B9:G9"/>
    <mergeCell ref="B2:G2"/>
    <mergeCell ref="B1:G1"/>
    <mergeCell ref="B3:G3"/>
    <mergeCell ref="B4:G4"/>
    <mergeCell ref="B5:B6"/>
    <mergeCell ref="F5:F6"/>
    <mergeCell ref="G5:G6"/>
    <mergeCell ref="D5:E6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2"/>
  <sheetViews>
    <sheetView showGridLines="0" zoomScale="130" zoomScaleNormal="130" workbookViewId="0">
      <selection activeCell="C6" sqref="C6"/>
    </sheetView>
  </sheetViews>
  <sheetFormatPr defaultColWidth="9.21875" defaultRowHeight="14.4" x14ac:dyDescent="0.3"/>
  <cols>
    <col min="1" max="1" width="3.21875" customWidth="1"/>
    <col min="2" max="2" width="10.21875" customWidth="1"/>
    <col min="3" max="3" width="78.21875" customWidth="1"/>
    <col min="4" max="4" width="6.44140625" customWidth="1"/>
    <col min="5" max="5" width="9" style="2" customWidth="1"/>
    <col min="6" max="6" width="14.5546875" style="3" bestFit="1" customWidth="1"/>
    <col min="7" max="7" width="14.77734375" style="4" bestFit="1" customWidth="1"/>
    <col min="9" max="9" width="12.21875" bestFit="1" customWidth="1"/>
    <col min="11" max="11" width="9.77734375" bestFit="1" customWidth="1"/>
  </cols>
  <sheetData>
    <row r="1" spans="2:7" ht="24.6" x14ac:dyDescent="0.4">
      <c r="B1" s="203" t="s">
        <v>64</v>
      </c>
      <c r="C1" s="204"/>
      <c r="D1" s="204"/>
      <c r="E1" s="204"/>
      <c r="F1" s="204"/>
      <c r="G1" s="205"/>
    </row>
    <row r="2" spans="2:7" ht="27" x14ac:dyDescent="0.3">
      <c r="B2" s="145" t="s">
        <v>65</v>
      </c>
      <c r="C2" s="146"/>
      <c r="D2" s="146"/>
      <c r="E2" s="146"/>
      <c r="F2" s="146"/>
      <c r="G2" s="147"/>
    </row>
    <row r="3" spans="2:7" x14ac:dyDescent="0.3">
      <c r="B3" s="206" t="s">
        <v>47</v>
      </c>
      <c r="C3" s="207"/>
      <c r="D3" s="207"/>
      <c r="E3" s="207"/>
      <c r="F3" s="207"/>
      <c r="G3" s="208"/>
    </row>
    <row r="4" spans="2:7" ht="15" thickBot="1" x14ac:dyDescent="0.35">
      <c r="B4" s="209" t="s">
        <v>66</v>
      </c>
      <c r="C4" s="210"/>
      <c r="D4" s="210"/>
      <c r="E4" s="210"/>
      <c r="F4" s="210"/>
      <c r="G4" s="211"/>
    </row>
    <row r="5" spans="2:7" ht="18.75" customHeight="1" x14ac:dyDescent="0.3">
      <c r="B5" s="171"/>
      <c r="C5" s="7" t="s">
        <v>33</v>
      </c>
      <c r="D5" s="179" t="s">
        <v>34</v>
      </c>
      <c r="E5" s="180"/>
      <c r="F5" s="143" t="s">
        <v>96</v>
      </c>
      <c r="G5" s="177"/>
    </row>
    <row r="6" spans="2:7" ht="19.5" customHeight="1" thickBot="1" x14ac:dyDescent="0.35">
      <c r="B6" s="172"/>
      <c r="C6" s="8" t="s">
        <v>94</v>
      </c>
      <c r="D6" s="181"/>
      <c r="E6" s="182"/>
      <c r="F6" s="144"/>
      <c r="G6" s="178"/>
    </row>
    <row r="7" spans="2:7" ht="50.25" customHeight="1" thickBot="1" x14ac:dyDescent="0.35">
      <c r="B7" s="151" t="s">
        <v>126</v>
      </c>
      <c r="C7" s="152"/>
      <c r="D7" s="152"/>
      <c r="E7" s="152"/>
      <c r="F7" s="152"/>
      <c r="G7" s="153"/>
    </row>
    <row r="8" spans="2:7" ht="18.600000000000001" thickBot="1" x14ac:dyDescent="0.35">
      <c r="B8" s="227" t="s">
        <v>37</v>
      </c>
      <c r="C8" s="228"/>
      <c r="D8" s="228"/>
      <c r="E8" s="228"/>
      <c r="F8" s="228"/>
      <c r="G8" s="229"/>
    </row>
    <row r="9" spans="2:7" ht="15.6" x14ac:dyDescent="0.3">
      <c r="B9" s="29">
        <v>1</v>
      </c>
      <c r="C9" s="230" t="s">
        <v>54</v>
      </c>
      <c r="D9" s="231"/>
      <c r="E9" s="231"/>
      <c r="F9" s="231"/>
      <c r="G9" s="232"/>
    </row>
    <row r="10" spans="2:7" ht="15.6" x14ac:dyDescent="0.3">
      <c r="B10" s="233">
        <v>2</v>
      </c>
      <c r="C10" s="234" t="s">
        <v>55</v>
      </c>
      <c r="D10" s="234"/>
      <c r="E10" s="234"/>
      <c r="F10" s="234"/>
      <c r="G10" s="235"/>
    </row>
    <row r="11" spans="2:7" ht="15.6" x14ac:dyDescent="0.3">
      <c r="B11" s="233"/>
      <c r="C11" s="234" t="s">
        <v>56</v>
      </c>
      <c r="D11" s="234"/>
      <c r="E11" s="234"/>
      <c r="F11" s="234"/>
      <c r="G11" s="235"/>
    </row>
    <row r="12" spans="2:7" ht="15.6" x14ac:dyDescent="0.3">
      <c r="B12" s="233"/>
      <c r="C12" s="234" t="s">
        <v>57</v>
      </c>
      <c r="D12" s="234"/>
      <c r="E12" s="234"/>
      <c r="F12" s="234"/>
      <c r="G12" s="235"/>
    </row>
    <row r="13" spans="2:7" ht="15.6" x14ac:dyDescent="0.3">
      <c r="B13" s="233"/>
      <c r="C13" s="234" t="s">
        <v>58</v>
      </c>
      <c r="D13" s="234"/>
      <c r="E13" s="234"/>
      <c r="F13" s="234"/>
      <c r="G13" s="235"/>
    </row>
    <row r="14" spans="2:7" ht="15.6" x14ac:dyDescent="0.3">
      <c r="B14" s="233"/>
      <c r="C14" s="222" t="s">
        <v>38</v>
      </c>
      <c r="D14" s="223"/>
      <c r="E14" s="223"/>
      <c r="F14" s="223"/>
      <c r="G14" s="224"/>
    </row>
    <row r="15" spans="2:7" ht="15.6" x14ac:dyDescent="0.3">
      <c r="B15" s="12">
        <v>3</v>
      </c>
      <c r="C15" s="225" t="s">
        <v>39</v>
      </c>
      <c r="D15" s="225"/>
      <c r="E15" s="225"/>
      <c r="F15" s="225"/>
      <c r="G15" s="226"/>
    </row>
    <row r="16" spans="2:7" ht="15.6" x14ac:dyDescent="0.3">
      <c r="B16" s="12">
        <v>4</v>
      </c>
      <c r="C16" s="225" t="s">
        <v>40</v>
      </c>
      <c r="D16" s="225"/>
      <c r="E16" s="225"/>
      <c r="F16" s="225"/>
      <c r="G16" s="226"/>
    </row>
    <row r="17" spans="2:7" ht="32.25" customHeight="1" x14ac:dyDescent="0.3">
      <c r="B17" s="12">
        <v>5</v>
      </c>
      <c r="C17" s="225" t="s">
        <v>41</v>
      </c>
      <c r="D17" s="225"/>
      <c r="E17" s="225"/>
      <c r="F17" s="225"/>
      <c r="G17" s="226"/>
    </row>
    <row r="18" spans="2:7" ht="15.6" x14ac:dyDescent="0.3">
      <c r="B18" s="12">
        <v>6</v>
      </c>
      <c r="C18" s="218" t="s">
        <v>42</v>
      </c>
      <c r="D18" s="218"/>
      <c r="E18" s="218"/>
      <c r="F18" s="218"/>
      <c r="G18" s="219"/>
    </row>
    <row r="19" spans="2:7" ht="15.6" x14ac:dyDescent="0.3">
      <c r="B19" s="12">
        <v>7</v>
      </c>
      <c r="C19" s="218" t="s">
        <v>43</v>
      </c>
      <c r="D19" s="218"/>
      <c r="E19" s="218"/>
      <c r="F19" s="218"/>
      <c r="G19" s="219"/>
    </row>
    <row r="20" spans="2:7" ht="15.6" x14ac:dyDescent="0.3">
      <c r="B20" s="12">
        <v>8</v>
      </c>
      <c r="C20" s="218" t="s">
        <v>44</v>
      </c>
      <c r="D20" s="218"/>
      <c r="E20" s="218"/>
      <c r="F20" s="218"/>
      <c r="G20" s="219"/>
    </row>
    <row r="21" spans="2:7" ht="15.6" x14ac:dyDescent="0.3">
      <c r="B21" s="12">
        <v>9</v>
      </c>
      <c r="C21" s="218" t="s">
        <v>45</v>
      </c>
      <c r="D21" s="218"/>
      <c r="E21" s="218"/>
      <c r="F21" s="218"/>
      <c r="G21" s="219"/>
    </row>
    <row r="22" spans="2:7" ht="16.2" thickBot="1" x14ac:dyDescent="0.35">
      <c r="B22" s="30">
        <v>10</v>
      </c>
      <c r="C22" s="220" t="s">
        <v>48</v>
      </c>
      <c r="D22" s="220"/>
      <c r="E22" s="220"/>
      <c r="F22" s="220"/>
      <c r="G22" s="221"/>
    </row>
  </sheetData>
  <mergeCells count="25">
    <mergeCell ref="B1:G1"/>
    <mergeCell ref="B3:G3"/>
    <mergeCell ref="B4:G4"/>
    <mergeCell ref="B5:B6"/>
    <mergeCell ref="F5:F6"/>
    <mergeCell ref="G5:G6"/>
    <mergeCell ref="D5:E6"/>
    <mergeCell ref="B2:G2"/>
    <mergeCell ref="B7:G7"/>
    <mergeCell ref="B8:G8"/>
    <mergeCell ref="C9:G9"/>
    <mergeCell ref="B10:B14"/>
    <mergeCell ref="C10:G10"/>
    <mergeCell ref="C11:G11"/>
    <mergeCell ref="C12:G12"/>
    <mergeCell ref="C13:G13"/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10A9-8E42-4FEA-991B-A8711F414E25}">
  <dimension ref="A1:G10"/>
  <sheetViews>
    <sheetView showGridLines="0" workbookViewId="0">
      <selection activeCell="C4" sqref="C4:G4"/>
    </sheetView>
  </sheetViews>
  <sheetFormatPr defaultRowHeight="14.4" x14ac:dyDescent="0.3"/>
  <cols>
    <col min="2" max="2" width="46.5546875" customWidth="1"/>
    <col min="7" max="7" width="73.44140625" customWidth="1"/>
  </cols>
  <sheetData>
    <row r="1" spans="1:7" ht="24" thickBot="1" x14ac:dyDescent="0.35">
      <c r="A1" s="246" t="s">
        <v>67</v>
      </c>
      <c r="B1" s="247"/>
      <c r="C1" s="247"/>
      <c r="D1" s="247"/>
      <c r="E1" s="247"/>
      <c r="F1" s="247"/>
      <c r="G1" s="248"/>
    </row>
    <row r="2" spans="1:7" ht="24" thickBot="1" x14ac:dyDescent="0.35">
      <c r="A2" s="250" t="s">
        <v>79</v>
      </c>
      <c r="B2" s="251"/>
      <c r="C2" s="243" t="s">
        <v>68</v>
      </c>
      <c r="D2" s="244"/>
      <c r="E2" s="244"/>
      <c r="F2" s="244"/>
      <c r="G2" s="245"/>
    </row>
    <row r="3" spans="1:7" ht="24.6" thickTop="1" thickBot="1" x14ac:dyDescent="0.35">
      <c r="A3" s="250" t="s">
        <v>80</v>
      </c>
      <c r="B3" s="251"/>
      <c r="C3" s="243" t="s">
        <v>69</v>
      </c>
      <c r="D3" s="244"/>
      <c r="E3" s="244"/>
      <c r="F3" s="244"/>
      <c r="G3" s="245"/>
    </row>
    <row r="4" spans="1:7" ht="24.6" thickTop="1" thickBot="1" x14ac:dyDescent="0.35">
      <c r="A4" s="250" t="s">
        <v>81</v>
      </c>
      <c r="B4" s="251"/>
      <c r="C4" s="243" t="s">
        <v>70</v>
      </c>
      <c r="D4" s="244"/>
      <c r="E4" s="244"/>
      <c r="F4" s="244"/>
      <c r="G4" s="245"/>
    </row>
    <row r="5" spans="1:7" ht="24.6" thickTop="1" thickBot="1" x14ac:dyDescent="0.35">
      <c r="A5" s="241" t="s">
        <v>71</v>
      </c>
      <c r="B5" s="242"/>
      <c r="C5" s="243" t="s">
        <v>89</v>
      </c>
      <c r="D5" s="244"/>
      <c r="E5" s="244"/>
      <c r="F5" s="244"/>
      <c r="G5" s="245"/>
    </row>
    <row r="6" spans="1:7" ht="24.6" thickTop="1" thickBot="1" x14ac:dyDescent="0.35">
      <c r="A6" s="241" t="s">
        <v>72</v>
      </c>
      <c r="B6" s="242"/>
      <c r="C6" s="243">
        <v>9137940454</v>
      </c>
      <c r="D6" s="244"/>
      <c r="E6" s="244"/>
      <c r="F6" s="244"/>
      <c r="G6" s="245"/>
    </row>
    <row r="7" spans="1:7" ht="24.6" thickTop="1" thickBot="1" x14ac:dyDescent="0.35">
      <c r="A7" s="241" t="s">
        <v>73</v>
      </c>
      <c r="B7" s="242"/>
      <c r="C7" s="243" t="s">
        <v>74</v>
      </c>
      <c r="D7" s="244"/>
      <c r="E7" s="244"/>
      <c r="F7" s="244"/>
      <c r="G7" s="245"/>
    </row>
    <row r="8" spans="1:7" ht="24.6" thickTop="1" thickBot="1" x14ac:dyDescent="0.35">
      <c r="A8" s="241" t="s">
        <v>75</v>
      </c>
      <c r="B8" s="242"/>
      <c r="C8" s="243">
        <v>9820580008</v>
      </c>
      <c r="D8" s="244"/>
      <c r="E8" s="244"/>
      <c r="F8" s="244"/>
      <c r="G8" s="245"/>
    </row>
    <row r="9" spans="1:7" ht="24.6" thickTop="1" thickBot="1" x14ac:dyDescent="0.35">
      <c r="A9" s="241" t="s">
        <v>76</v>
      </c>
      <c r="B9" s="242"/>
      <c r="C9" s="249" t="s">
        <v>90</v>
      </c>
      <c r="D9" s="244"/>
      <c r="E9" s="244"/>
      <c r="F9" s="244"/>
      <c r="G9" s="245"/>
    </row>
    <row r="10" spans="1:7" ht="54" customHeight="1" thickTop="1" thickBot="1" x14ac:dyDescent="0.35">
      <c r="A10" s="236" t="s">
        <v>77</v>
      </c>
      <c r="B10" s="237"/>
      <c r="C10" s="238" t="s">
        <v>78</v>
      </c>
      <c r="D10" s="239"/>
      <c r="E10" s="239"/>
      <c r="F10" s="239"/>
      <c r="G10" s="240"/>
    </row>
  </sheetData>
  <mergeCells count="19">
    <mergeCell ref="A1:G1"/>
    <mergeCell ref="A8:B8"/>
    <mergeCell ref="C8:G8"/>
    <mergeCell ref="A9:B9"/>
    <mergeCell ref="C9:G9"/>
    <mergeCell ref="A2:B2"/>
    <mergeCell ref="C2:G2"/>
    <mergeCell ref="A3:B3"/>
    <mergeCell ref="C3:G3"/>
    <mergeCell ref="A4:B4"/>
    <mergeCell ref="C4:G4"/>
    <mergeCell ref="A10:B10"/>
    <mergeCell ref="C10:G10"/>
    <mergeCell ref="A5:B5"/>
    <mergeCell ref="C5:G5"/>
    <mergeCell ref="A6:B6"/>
    <mergeCell ref="C6:G6"/>
    <mergeCell ref="A7:B7"/>
    <mergeCell ref="C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HS</vt:lpstr>
      <vt:lpstr>LS</vt:lpstr>
      <vt:lpstr>TERMS AND CONDITIONS</vt:lpstr>
      <vt:lpstr>Vendor Details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