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735" activeTab="1"/>
  </bookViews>
  <sheets>
    <sheet name="Summary" sheetId="3" r:id="rId1"/>
    <sheet name="HS" sheetId="1" r:id="rId2"/>
    <sheet name="LS" sheetId="2" r:id="rId3"/>
    <sheet name="TERMS AND CONDITIONS" sheetId="4" r:id="rId4"/>
  </sheets>
  <definedNames>
    <definedName name="_xlnm.Print_Area" localSheetId="1">HS!$A$1:$H$33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G17" i="1"/>
  <c r="G18" i="1"/>
  <c r="G19" i="1"/>
  <c r="G20" i="1"/>
  <c r="G21" i="1"/>
  <c r="G22" i="1"/>
  <c r="G27" i="1" l="1"/>
  <c r="G31" i="2" l="1"/>
  <c r="G25" i="1" l="1"/>
  <c r="G26" i="1"/>
  <c r="G46" i="2"/>
  <c r="G45" i="2" l="1"/>
  <c r="G44" i="2"/>
  <c r="G43" i="2"/>
  <c r="G41" i="2"/>
  <c r="G28" i="2" l="1"/>
  <c r="G27" i="2"/>
  <c r="G26" i="2"/>
  <c r="G25" i="2"/>
  <c r="G24" i="2"/>
  <c r="G19" i="2"/>
  <c r="G24" i="1"/>
  <c r="G15" i="1"/>
  <c r="G12" i="1" l="1"/>
  <c r="G30" i="1" s="1"/>
  <c r="G31" i="1" l="1"/>
  <c r="C11" i="3"/>
  <c r="D11" i="3" s="1"/>
  <c r="G17" i="2"/>
  <c r="G36" i="2" l="1"/>
  <c r="G37" i="2"/>
  <c r="G38" i="2"/>
  <c r="G39" i="2"/>
  <c r="G16" i="2" l="1"/>
  <c r="G15" i="2" l="1"/>
  <c r="G14" i="2" l="1"/>
  <c r="G35" i="2" l="1"/>
  <c r="G34" i="2"/>
  <c r="G30" i="2"/>
  <c r="G12" i="2"/>
  <c r="G47" i="2" l="1"/>
  <c r="C13" i="3" s="1"/>
  <c r="D13" i="3" s="1"/>
  <c r="E13" i="3" s="1"/>
  <c r="G48" i="2" l="1"/>
  <c r="G49" i="2" s="1"/>
  <c r="D14" i="3"/>
  <c r="C14" i="3"/>
  <c r="G32" i="1"/>
  <c r="E11" i="3" l="1"/>
  <c r="E14" i="3" s="1"/>
</calcChain>
</file>

<file path=xl/sharedStrings.xml><?xml version="1.0" encoding="utf-8"?>
<sst xmlns="http://schemas.openxmlformats.org/spreadsheetml/2006/main" count="211" uniqueCount="138">
  <si>
    <t>BILL OF QUANTITIES</t>
  </si>
  <si>
    <t>DETAILS  OF MACHINES</t>
  </si>
  <si>
    <t>UNIT</t>
  </si>
  <si>
    <t>QTY.</t>
  </si>
  <si>
    <t>BASIC RATE</t>
  </si>
  <si>
    <t>AMOUNT</t>
  </si>
  <si>
    <t>Nos.</t>
  </si>
  <si>
    <t>Sub Total</t>
  </si>
  <si>
    <t>Total (High Side)</t>
  </si>
  <si>
    <t xml:space="preserve">LOW SIDE WORK </t>
  </si>
  <si>
    <t xml:space="preserve">Sr. No. </t>
  </si>
  <si>
    <t xml:space="preserve">Description </t>
  </si>
  <si>
    <t>Unit</t>
  </si>
  <si>
    <t>Rmt</t>
  </si>
  <si>
    <t>A</t>
  </si>
  <si>
    <t>Nos</t>
  </si>
  <si>
    <t>Total Basic Low side for machine installation</t>
  </si>
  <si>
    <t>GST 18%</t>
  </si>
  <si>
    <t>Total (Low Side)</t>
  </si>
  <si>
    <t>B</t>
  </si>
  <si>
    <t>Daikin Indoor Units</t>
  </si>
  <si>
    <t>Lot</t>
  </si>
  <si>
    <t xml:space="preserve">Standard Installation, Testing &amp; Commissioning Charges for VRV Indoor Units </t>
  </si>
  <si>
    <t>C</t>
  </si>
  <si>
    <t>E</t>
  </si>
  <si>
    <t>Transportation of spares and materials</t>
  </si>
  <si>
    <t>F</t>
  </si>
  <si>
    <t>G</t>
  </si>
  <si>
    <t>Daikin Outdoor Units</t>
  </si>
  <si>
    <t>Supply and Installation of Daikin VRV Airconditioners</t>
  </si>
  <si>
    <t>H</t>
  </si>
  <si>
    <t>Kg's</t>
  </si>
  <si>
    <t>I</t>
  </si>
  <si>
    <t>Additional Refrigerant Charging as per copper length.</t>
  </si>
  <si>
    <t xml:space="preserve">Control Cable : </t>
  </si>
  <si>
    <t xml:space="preserve">Drain Pipe : </t>
  </si>
  <si>
    <t xml:space="preserve">Standard Installation Charges for VRV Outdoor Units </t>
  </si>
  <si>
    <t>Company Name</t>
  </si>
  <si>
    <t xml:space="preserve"> Dated </t>
  </si>
  <si>
    <t>D</t>
  </si>
  <si>
    <t>J</t>
  </si>
  <si>
    <t>IDU Refnut Joints</t>
  </si>
  <si>
    <t>Note:-</t>
  </si>
  <si>
    <t>The above quotation (Quantity &amp; Numbers) is basis identified ODU &amp; IDU placement</t>
  </si>
  <si>
    <t>Any change in ODU or IDU will result in change of Quotation (Quantity or Numbers) and therefore rates</t>
  </si>
  <si>
    <t>Drain Pump or any item not listed if required will cost extra</t>
  </si>
  <si>
    <t>In case of any additional item not listed above or additional quantity of listed items is required at the time of implimentation will be charged extra post seeking required approvals</t>
  </si>
  <si>
    <t>Any Civil Work is not in our scope. If required will be charged extra</t>
  </si>
  <si>
    <t>Lifting and Shifting if required will be Extra</t>
  </si>
  <si>
    <t>Any additional taxes if applicable will be extra</t>
  </si>
  <si>
    <t>This is Estimated Quotation post site survey, Billing will be as per actuals</t>
  </si>
  <si>
    <t>Office No. 108 &amp; 109, Devashree Garden Commercial Complex, R.W. Sawant Marg, Above Sheetal Dairy,</t>
  </si>
  <si>
    <t>All Electrical power cables and power points will under the customer scope.</t>
  </si>
  <si>
    <t>SR. NO</t>
  </si>
  <si>
    <t>ITEM</t>
  </si>
  <si>
    <t>BOQ AMOUNT (Rs)</t>
  </si>
  <si>
    <t>BOQ GST (Rs)</t>
  </si>
  <si>
    <t>BOQ AMOUNT WITH GST (Rs)</t>
  </si>
  <si>
    <t>Terms of Payments:</t>
  </si>
  <si>
    <r>
      <rPr>
        <b/>
        <sz val="12"/>
        <color theme="1"/>
        <rFont val="Calibri"/>
        <family val="2"/>
        <scheme val="minor"/>
      </rPr>
      <t xml:space="preserve">High Side </t>
    </r>
    <r>
      <rPr>
        <sz val="12"/>
        <color theme="1"/>
        <rFont val="Calibri"/>
        <family val="2"/>
        <scheme val="minor"/>
      </rPr>
      <t>- 100% Advance with Taxes along with the  Purchase order.</t>
    </r>
  </si>
  <si>
    <r>
      <rPr>
        <b/>
        <sz val="12"/>
        <color theme="1"/>
        <rFont val="Calibri"/>
        <family val="2"/>
        <scheme val="minor"/>
      </rPr>
      <t>Low Side</t>
    </r>
    <r>
      <rPr>
        <sz val="12"/>
        <color theme="1"/>
        <rFont val="Calibri"/>
        <family val="2"/>
        <scheme val="minor"/>
      </rPr>
      <t xml:space="preserve"> - 50% Advance with Taxes along with work order</t>
    </r>
  </si>
  <si>
    <t xml:space="preserve">                 30% with Taxes against after delivery of material  </t>
  </si>
  <si>
    <t xml:space="preserve">                 20% with Taxes against after completion of work.</t>
  </si>
  <si>
    <t>HIGH SIDE</t>
  </si>
  <si>
    <t>LOW SIDE</t>
  </si>
  <si>
    <t>TOTAL HIGH SIDE</t>
  </si>
  <si>
    <t>TOTAL LOW SIDE</t>
  </si>
  <si>
    <t>TOTAL HIGH SIDE + LOW SIDE</t>
  </si>
  <si>
    <t>AEON AIRCONDITIONING SOLUTIONS</t>
  </si>
  <si>
    <t>Complete Airconditioning solutions.</t>
  </si>
  <si>
    <t>Lifting Shifting VRV ODU &amp; IDU on all floors</t>
  </si>
  <si>
    <t>We have not consider Linear Grill and Collar Damper in Quotation</t>
  </si>
  <si>
    <t>L</t>
  </si>
  <si>
    <t>N</t>
  </si>
  <si>
    <t>Rutu Park, Thane - 4000601, Maharashtra. Email: services@aeonacsolutions.com / projects@aeonacsolutions.com  Mob. No. - 9322334106 / 9322334108</t>
  </si>
  <si>
    <t>Labour charges towards Installation of VRV  Hi Wall AC Indoor Unit 1.6 TR</t>
  </si>
  <si>
    <t xml:space="preserve">CHAAYOS </t>
  </si>
  <si>
    <t>HP</t>
  </si>
  <si>
    <t xml:space="preserve">Supply, Installation,Testing &amp; Commissioning of  following imported     copper   fittings   to  be  provided   in refrigerant  pipe  line.  </t>
  </si>
  <si>
    <t xml:space="preserve"> Refnet  Joints (Y- Joints) </t>
  </si>
  <si>
    <t>No</t>
  </si>
  <si>
    <t>COPPER REFRIGERANT PIPING</t>
  </si>
  <si>
    <t>Supply, installation, testing and comissioning of  interconnecting  copper  refrigerant piping  of DHE Grade C12200- ASTM B68, B75, chemical composition of copper %- 99.0 Min and Phosphorus %- 0.015 to 0.040 . For Annealed copper tube :- Tensile strength = 210 Mpa wih elongation % = 40 Min . Ink Mark  Brand Printing on Hard Tubes should be present. duly insulated with tubular elastomeric nitrile rubber FM/UL approved with high water vapor diffusion resistance and low thermal conductivity should be certified 'Class O' in Fire Propagation  as per BS 476 Part 6 including chase cutting andfilling with mortar, Slotted channel supports mounted on 10 mm threaded rod at suitable spacing the exposed piping shall be wrapped with glass woven cloth and lag coating for vapour barrier and weather protection. Joints shall be covered with nitrile rubber tape of 3 mm thick complete as required of following sizes. All as per pre approved by Engineer in charge.  For additional technical parameters of products/ work.</t>
  </si>
  <si>
    <t>Pipe Size                           Thickness of CSE</t>
  </si>
  <si>
    <t>(O.D.)                                     Insulation</t>
  </si>
  <si>
    <t>RM</t>
  </si>
  <si>
    <t>19.1 mm O.D., wall thinkness ≥ 1.0mm (insulation – 13 mm thick)</t>
  </si>
  <si>
    <t>15.9 mm O.D., wall thinkness ≥ 0.8mm (insulation – 13 mm thick)</t>
  </si>
  <si>
    <t>12.7 mm O.D., wall thinkness ≥ 0.8mm (insulation – 13 mm thick)</t>
  </si>
  <si>
    <t>9.5 mm O.D., wall thinkness ≥ 0.8mm (insulation – 13 mm thick)</t>
  </si>
  <si>
    <t>6.4 mm O.D., wall thinkness ≥ 0.8mm (insulation – 13 mm thick)</t>
  </si>
  <si>
    <t>Providing &amp; Fixing of IS : 4985 - 2000 Class -4 (10 Kgf / Sqcm) UPVC drain water piping with  fittings (IS:7834 &amp; 10Kgf/sqcm) like elbow, socket, Tee, solvent cement jointing,  support with MS hanger on ceiling or recessed in wall  with chasing &amp; plastering with 6 mm  thick  closed  cell  elastomeric nitrile rubber  insulation including leakage testing etc. as required of following Nominal sizes. All as per pre approved by Engineer in charge.  For additional technical parameters of products/ work.</t>
  </si>
  <si>
    <t xml:space="preserve"> 32mm dia </t>
  </si>
  <si>
    <t xml:space="preserve"> 25mm dia </t>
  </si>
  <si>
    <t>Sqmt</t>
  </si>
  <si>
    <t>Labour charges towards Installation of VRV Cassette AC Indoor Unit 3.3 TR</t>
  </si>
  <si>
    <t>Labour charges towards Installation of VRV Cassette AC Indoor Unit 2.67 TR</t>
  </si>
  <si>
    <t>Labour charges towards Installation of VRV Hiwall Indoor Unit 2.1TR</t>
  </si>
  <si>
    <t>1.1</t>
  </si>
  <si>
    <t>1.2</t>
  </si>
  <si>
    <t>1.3</t>
  </si>
  <si>
    <t>1.4</t>
  </si>
  <si>
    <t>1.5</t>
  </si>
  <si>
    <t>Supply &amp; Labour towards Communication Cable betweem IDU to ODU 4 Core 2.5 Sqmm with conduits</t>
  </si>
  <si>
    <t>Fabrication of Outdoor Unit Stand for 16 HP VRV unit</t>
  </si>
  <si>
    <t>Other work</t>
  </si>
  <si>
    <t xml:space="preserve">Wall chasing work for ref. pipe &amp; drain pipe </t>
  </si>
  <si>
    <t>Perforated MS cable trays</t>
  </si>
  <si>
    <t>250 mm wide x 50 mm depth  x 1.6 mm thickness</t>
  </si>
  <si>
    <t>M</t>
  </si>
  <si>
    <t>Bird Screen</t>
  </si>
  <si>
    <t>Chaayos</t>
  </si>
  <si>
    <t>CHAAYOS</t>
  </si>
  <si>
    <t>Site Address: - Immensa at Parkcity, Kalpataru Parkcity, Kolshet Rd, Thane West, Thane, Maharashtra 400607.</t>
  </si>
  <si>
    <t xml:space="preserve">150 mm wide x 50 mm depth  x 1.6 mm thickness </t>
  </si>
  <si>
    <r>
      <t xml:space="preserve">Cassette  unit    :     3.3 TR </t>
    </r>
    <r>
      <rPr>
        <b/>
        <sz val="12"/>
        <color theme="1"/>
        <rFont val="Calibri"/>
        <family val="2"/>
        <scheme val="minor"/>
      </rPr>
      <t>(FXFSQ100ARV16)</t>
    </r>
  </si>
  <si>
    <r>
      <t xml:space="preserve">Cassette  unit    :     2.67 TR </t>
    </r>
    <r>
      <rPr>
        <b/>
        <sz val="12"/>
        <color theme="1"/>
        <rFont val="Calibri"/>
        <family val="2"/>
        <scheme val="minor"/>
      </rPr>
      <t>(FXFSQ80ARV16)</t>
    </r>
  </si>
  <si>
    <r>
      <t xml:space="preserve">Hi-Wall  unit    :     2.1 TR </t>
    </r>
    <r>
      <rPr>
        <b/>
        <sz val="12"/>
        <color theme="1"/>
        <rFont val="Calibri"/>
        <family val="2"/>
        <scheme val="minor"/>
      </rPr>
      <t>(FXAQ63ARVE6)</t>
    </r>
  </si>
  <si>
    <t>Cowl Piece with Straight Duct</t>
  </si>
  <si>
    <t>Supply &amp; Labour towards Communication Cable betweem IDU to ODU 2 Core 1.0 Sqmm with conduits</t>
  </si>
  <si>
    <t>Labour charges towards Installation of 8HP VRV Outdoor Unit.</t>
  </si>
  <si>
    <t>14.10.2025</t>
  </si>
  <si>
    <r>
      <t xml:space="preserve">8 HP OUTDOOR UNIT - TOP DISCHARGE </t>
    </r>
    <r>
      <rPr>
        <b/>
        <sz val="12"/>
        <color theme="1"/>
        <rFont val="Calibri"/>
        <family val="2"/>
        <scheme val="minor"/>
      </rPr>
      <t>(RXQ8ARY6)</t>
    </r>
  </si>
  <si>
    <t>Daikin VRV Cassette Panel - Round Flow Standard - Model - BYCQ125EAF6</t>
  </si>
  <si>
    <t>Daikin VRV Cassette Sensor kit - Round Flow - Model - BRC7M632F-6</t>
  </si>
  <si>
    <t>Daikin VRV Hi-Wall Sensor kit - Model - BRC7N618-6</t>
  </si>
  <si>
    <t>Daikin VRV AC unit Wireless Handset - Model - BRC4M150W16</t>
  </si>
  <si>
    <t>4</t>
  </si>
  <si>
    <t>5</t>
  </si>
  <si>
    <t>6</t>
  </si>
  <si>
    <t>7</t>
  </si>
  <si>
    <t>8</t>
  </si>
  <si>
    <t>Daikin VRV  Refnet Joint 72T - Model - KHRP26A72T6</t>
  </si>
  <si>
    <t>Daikin VRV  Refnet Joint 33T - Model - KHRP26A33T6</t>
  </si>
  <si>
    <t>Daikin VRV  Refnet Joint 22T - Model - KHRP26A22T6</t>
  </si>
  <si>
    <t>Daikin VRV  ODU Connection Kit - Model - BHFP22P1006</t>
  </si>
  <si>
    <t>28.10.2025</t>
  </si>
  <si>
    <r>
      <t xml:space="preserve">Hi-Wall  unit    :     1.6 TR </t>
    </r>
    <r>
      <rPr>
        <b/>
        <sz val="12"/>
        <color theme="1"/>
        <rFont val="Calibri"/>
        <family val="2"/>
        <scheme val="minor"/>
      </rPr>
      <t>(FXAQ50ARVE6)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</si>
</sst>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0;[Red]#,##0.00"/>
    <numFmt numFmtId="165" formatCode="_(* #,##0.00_);_(* \(#,##0.00\);_(* &quot;-&quot;??_);_(@_)"/>
    <numFmt numFmtId="166" formatCode="&quot;₹&quot;\ #,##0.00"/>
  </numFmts>
  <fonts count="27">
    <font>
      <sz val="11"/>
      <color theme="1"/>
      <name val="Calibri"/>
      <family val="2"/>
      <scheme val="minor"/>
    </font>
    <font>
      <sz val="11"/>
      <color theme="1"/>
      <name val="Calibri"/>
      <family val="2"/>
      <scheme val="minor"/>
    </font>
    <font>
      <sz val="10"/>
      <name val="Arial"/>
      <family val="2"/>
    </font>
    <font>
      <b/>
      <sz val="12"/>
      <name val="Calibri"/>
      <family val="2"/>
      <scheme val="minor"/>
    </font>
    <font>
      <b/>
      <sz val="12"/>
      <color theme="1"/>
      <name val="Calibri"/>
      <family val="2"/>
      <scheme val="minor"/>
    </font>
    <font>
      <b/>
      <sz val="12"/>
      <color indexed="8"/>
      <name val="Calibri"/>
      <family val="2"/>
      <scheme val="minor"/>
    </font>
    <font>
      <b/>
      <sz val="14"/>
      <color theme="1"/>
      <name val="Calibri"/>
      <family val="2"/>
      <scheme val="minor"/>
    </font>
    <font>
      <b/>
      <sz val="20"/>
      <color rgb="FF002060"/>
      <name val="Arial"/>
      <family val="2"/>
    </font>
    <font>
      <sz val="9"/>
      <color rgb="FF002060"/>
      <name val="Arial"/>
      <family val="2"/>
    </font>
    <font>
      <b/>
      <sz val="16"/>
      <name val="Calibri"/>
      <family val="2"/>
      <scheme val="minor"/>
    </font>
    <font>
      <b/>
      <sz val="14"/>
      <name val="Calibri"/>
      <family val="2"/>
      <scheme val="minor"/>
    </font>
    <font>
      <b/>
      <u/>
      <sz val="12"/>
      <color theme="1"/>
      <name val="Calibri"/>
      <family val="2"/>
      <scheme val="minor"/>
    </font>
    <font>
      <sz val="12"/>
      <color rgb="FF000000"/>
      <name val="Calibri"/>
      <family val="2"/>
      <scheme val="minor"/>
    </font>
    <font>
      <sz val="12"/>
      <color indexed="8"/>
      <name val="Calibri"/>
      <family val="2"/>
      <scheme val="minor"/>
    </font>
    <font>
      <sz val="12"/>
      <name val="Calibri"/>
      <family val="2"/>
      <scheme val="minor"/>
    </font>
    <font>
      <sz val="12"/>
      <color theme="1"/>
      <name val="Calibri"/>
      <family val="2"/>
      <scheme val="minor"/>
    </font>
    <font>
      <sz val="12"/>
      <color rgb="FF000000"/>
      <name val="Calibri"/>
      <family val="2"/>
    </font>
    <font>
      <sz val="12"/>
      <name val="Calibri"/>
      <family val="2"/>
    </font>
    <font>
      <b/>
      <sz val="12"/>
      <color rgb="FF000000"/>
      <name val="Calibri"/>
      <family val="2"/>
    </font>
    <font>
      <sz val="14"/>
      <color theme="1"/>
      <name val="Calibri"/>
      <family val="2"/>
      <scheme val="minor"/>
    </font>
    <font>
      <b/>
      <u/>
      <sz val="14"/>
      <color theme="1"/>
      <name val="Calibri"/>
      <family val="2"/>
      <scheme val="minor"/>
    </font>
    <font>
      <sz val="20"/>
      <color rgb="FF002060"/>
      <name val="Brush Script MT"/>
      <family val="4"/>
    </font>
    <font>
      <sz val="10"/>
      <name val="Arial"/>
      <family val="2"/>
      <charset val="1"/>
    </font>
    <font>
      <sz val="11"/>
      <name val="Arial"/>
      <family val="2"/>
    </font>
    <font>
      <sz val="10"/>
      <name val="Helv"/>
      <charset val="204"/>
    </font>
    <font>
      <sz val="10"/>
      <name val="Cambria"/>
      <family val="1"/>
      <scheme val="major"/>
    </font>
    <font>
      <b/>
      <sz val="10"/>
      <color theme="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6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Font="0" applyFill="0" applyBorder="0" applyAlignment="0" applyProtection="0"/>
    <xf numFmtId="0" fontId="2" fillId="0" borderId="0"/>
    <xf numFmtId="0" fontId="22" fillId="0" borderId="0"/>
    <xf numFmtId="0" fontId="24" fillId="0" borderId="0"/>
  </cellStyleXfs>
  <cellXfs count="238">
    <xf numFmtId="0" fontId="0" fillId="0" borderId="0" xfId="0"/>
    <xf numFmtId="0" fontId="0" fillId="0" borderId="0" xfId="0" applyAlignment="1">
      <alignment vertical="center"/>
    </xf>
    <xf numFmtId="164" fontId="0" fillId="0" borderId="0" xfId="0" applyNumberFormat="1"/>
    <xf numFmtId="0" fontId="0" fillId="0" borderId="0" xfId="1" applyNumberFormat="1" applyFont="1" applyAlignment="1">
      <alignment horizontal="center"/>
    </xf>
    <xf numFmtId="2" fontId="0" fillId="0" borderId="0" xfId="0" applyNumberFormat="1" applyAlignment="1">
      <alignment horizontal="center"/>
    </xf>
    <xf numFmtId="0" fontId="5" fillId="2" borderId="2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4"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9" fontId="0" fillId="0" borderId="0" xfId="0" applyNumberFormat="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11" xfId="0" applyFont="1" applyBorder="1" applyAlignment="1">
      <alignment horizontal="center" vertical="center"/>
    </xf>
    <xf numFmtId="0" fontId="15" fillId="0" borderId="2" xfId="0" applyFont="1" applyBorder="1" applyAlignment="1">
      <alignment vertical="center"/>
    </xf>
    <xf numFmtId="0" fontId="16" fillId="0" borderId="14" xfId="0" applyFont="1" applyBorder="1" applyAlignment="1">
      <alignment horizontal="center" vertical="center"/>
    </xf>
    <xf numFmtId="166" fontId="17" fillId="0" borderId="17" xfId="0" applyNumberFormat="1" applyFont="1" applyBorder="1" applyAlignment="1">
      <alignment horizontal="right" vertical="center"/>
    </xf>
    <xf numFmtId="0" fontId="4" fillId="0" borderId="2" xfId="0" applyFont="1" applyBorder="1" applyAlignment="1">
      <alignment vertical="center" wrapText="1"/>
    </xf>
    <xf numFmtId="0" fontId="16" fillId="0" borderId="36" xfId="0" applyFont="1" applyBorder="1" applyAlignment="1">
      <alignment horizontal="center" vertical="center"/>
    </xf>
    <xf numFmtId="0" fontId="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vertical="center"/>
    </xf>
    <xf numFmtId="0" fontId="17" fillId="0" borderId="16" xfId="0" applyFont="1" applyBorder="1" applyAlignment="1">
      <alignment horizontal="center" vertical="center" wrapText="1"/>
    </xf>
    <xf numFmtId="1" fontId="14" fillId="0" borderId="3" xfId="3" applyNumberFormat="1" applyFont="1" applyBorder="1" applyAlignment="1">
      <alignment horizontal="center" vertical="center" wrapText="1"/>
    </xf>
    <xf numFmtId="166" fontId="14" fillId="0" borderId="3" xfId="2" applyNumberFormat="1" applyFont="1" applyBorder="1" applyAlignment="1">
      <alignment vertical="center" wrapText="1"/>
    </xf>
    <xf numFmtId="166" fontId="14" fillId="0" borderId="12" xfId="1" applyNumberFormat="1" applyFont="1" applyBorder="1" applyAlignment="1">
      <alignment vertical="center"/>
    </xf>
    <xf numFmtId="0" fontId="4" fillId="0" borderId="11"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wrapText="1"/>
    </xf>
    <xf numFmtId="166" fontId="4" fillId="0" borderId="3" xfId="0" applyNumberFormat="1" applyFont="1" applyBorder="1" applyAlignment="1">
      <alignment vertical="center" wrapText="1"/>
    </xf>
    <xf numFmtId="166" fontId="4" fillId="0" borderId="12" xfId="0" applyNumberFormat="1" applyFont="1" applyBorder="1" applyAlignment="1">
      <alignment vertical="center" wrapText="1"/>
    </xf>
    <xf numFmtId="0" fontId="15" fillId="0" borderId="14" xfId="0" applyFont="1" applyBorder="1" applyAlignment="1">
      <alignment vertical="top"/>
    </xf>
    <xf numFmtId="166" fontId="17" fillId="0" borderId="16" xfId="0" applyNumberFormat="1" applyFont="1" applyBorder="1" applyAlignment="1">
      <alignment vertical="center"/>
    </xf>
    <xf numFmtId="166" fontId="17" fillId="0" borderId="35" xfId="0" applyNumberFormat="1" applyFont="1" applyBorder="1" applyAlignment="1">
      <alignment vertical="center"/>
    </xf>
    <xf numFmtId="0" fontId="15" fillId="0" borderId="3" xfId="0" applyFont="1" applyBorder="1" applyAlignment="1">
      <alignment vertical="center" wrapText="1"/>
    </xf>
    <xf numFmtId="1" fontId="17" fillId="0" borderId="3" xfId="0" applyNumberFormat="1" applyFont="1" applyBorder="1" applyAlignment="1">
      <alignment horizontal="center" vertical="center" wrapText="1"/>
    </xf>
    <xf numFmtId="0" fontId="4" fillId="0" borderId="14" xfId="0" applyFont="1" applyBorder="1" applyAlignment="1">
      <alignment vertical="top"/>
    </xf>
    <xf numFmtId="0" fontId="18" fillId="0" borderId="18" xfId="0" applyFont="1" applyBorder="1" applyAlignment="1">
      <alignment horizontal="center" vertical="center"/>
    </xf>
    <xf numFmtId="0" fontId="3" fillId="0" borderId="3" xfId="0" applyFont="1" applyBorder="1" applyAlignment="1">
      <alignment vertical="center"/>
    </xf>
    <xf numFmtId="0" fontId="14" fillId="0" borderId="3" xfId="3" applyFont="1" applyBorder="1" applyAlignment="1">
      <alignment horizontal="center" vertical="center" wrapText="1"/>
    </xf>
    <xf numFmtId="1" fontId="14" fillId="0" borderId="4" xfId="3" applyNumberFormat="1" applyFont="1" applyBorder="1" applyAlignment="1">
      <alignment horizontal="center" vertical="center" wrapText="1"/>
    </xf>
    <xf numFmtId="166" fontId="14" fillId="0" borderId="4" xfId="2" applyNumberFormat="1" applyFont="1" applyBorder="1" applyAlignment="1">
      <alignment vertical="center"/>
    </xf>
    <xf numFmtId="166" fontId="14" fillId="0" borderId="12" xfId="2" applyNumberFormat="1" applyFont="1" applyBorder="1" applyAlignment="1">
      <alignment vertical="center"/>
    </xf>
    <xf numFmtId="166" fontId="14" fillId="0" borderId="3" xfId="2" applyNumberFormat="1" applyFont="1" applyBorder="1" applyAlignment="1">
      <alignment vertical="center"/>
    </xf>
    <xf numFmtId="0" fontId="4" fillId="0" borderId="3" xfId="0" applyFont="1" applyBorder="1" applyAlignment="1">
      <alignment vertical="center"/>
    </xf>
    <xf numFmtId="0" fontId="17" fillId="0" borderId="4" xfId="3" applyFont="1" applyBorder="1" applyAlignment="1">
      <alignment vertical="center"/>
    </xf>
    <xf numFmtId="0" fontId="15" fillId="0" borderId="14" xfId="0" applyFont="1" applyBorder="1"/>
    <xf numFmtId="166" fontId="17" fillId="0" borderId="17" xfId="0" applyNumberFormat="1" applyFont="1" applyBorder="1" applyAlignment="1">
      <alignment vertical="center"/>
    </xf>
    <xf numFmtId="0" fontId="18" fillId="0" borderId="32" xfId="0" applyFont="1" applyBorder="1" applyAlignment="1">
      <alignment horizontal="center" vertical="center"/>
    </xf>
    <xf numFmtId="0" fontId="15" fillId="0" borderId="15" xfId="0" applyFont="1" applyBorder="1" applyAlignment="1">
      <alignment vertical="center"/>
    </xf>
    <xf numFmtId="0" fontId="17" fillId="0" borderId="3" xfId="0" applyFont="1" applyBorder="1" applyAlignment="1">
      <alignment horizontal="center" vertical="center" wrapText="1"/>
    </xf>
    <xf numFmtId="166" fontId="17" fillId="0" borderId="37" xfId="0" applyNumberFormat="1" applyFont="1" applyBorder="1" applyAlignment="1">
      <alignment vertical="center"/>
    </xf>
    <xf numFmtId="0" fontId="15" fillId="3" borderId="3" xfId="0" applyFont="1" applyFill="1" applyBorder="1"/>
    <xf numFmtId="0" fontId="14" fillId="3" borderId="3" xfId="3" applyFont="1" applyFill="1" applyBorder="1" applyAlignment="1">
      <alignment horizontal="center" vertical="center" wrapText="1"/>
    </xf>
    <xf numFmtId="1" fontId="14" fillId="3" borderId="3" xfId="3" applyNumberFormat="1" applyFont="1" applyFill="1" applyBorder="1" applyAlignment="1">
      <alignment horizontal="center" vertical="center" wrapText="1"/>
    </xf>
    <xf numFmtId="166" fontId="14" fillId="3" borderId="12" xfId="1" applyNumberFormat="1" applyFont="1" applyFill="1" applyBorder="1" applyAlignment="1">
      <alignment vertical="center"/>
    </xf>
    <xf numFmtId="0" fontId="15" fillId="0" borderId="0" xfId="0" applyFont="1"/>
    <xf numFmtId="164" fontId="15" fillId="0" borderId="0" xfId="0" applyNumberFormat="1" applyFont="1"/>
    <xf numFmtId="0" fontId="15" fillId="0" borderId="0" xfId="1" applyNumberFormat="1" applyFont="1" applyAlignment="1">
      <alignment horizontal="center"/>
    </xf>
    <xf numFmtId="2" fontId="15" fillId="0" borderId="0" xfId="0" applyNumberFormat="1" applyFont="1" applyAlignment="1">
      <alignment horizontal="center"/>
    </xf>
    <xf numFmtId="0" fontId="16" fillId="0" borderId="49" xfId="0" applyFont="1" applyBorder="1" applyAlignment="1">
      <alignment horizontal="center" vertical="center"/>
    </xf>
    <xf numFmtId="0" fontId="4" fillId="0" borderId="50" xfId="0" applyFont="1" applyBorder="1" applyAlignment="1">
      <alignment horizontal="left" vertical="center" wrapText="1"/>
    </xf>
    <xf numFmtId="0" fontId="13" fillId="0" borderId="4" xfId="0" applyFont="1" applyBorder="1" applyAlignment="1">
      <alignment horizontal="center" vertical="center"/>
    </xf>
    <xf numFmtId="2" fontId="14" fillId="0" borderId="26" xfId="0" applyNumberFormat="1" applyFont="1" applyBorder="1" applyAlignment="1">
      <alignment horizontal="center" vertical="center" wrapText="1"/>
    </xf>
    <xf numFmtId="165" fontId="14" fillId="0" borderId="10" xfId="2" applyNumberFormat="1" applyFont="1" applyBorder="1" applyAlignment="1">
      <alignment vertical="center"/>
    </xf>
    <xf numFmtId="0" fontId="4" fillId="0" borderId="51" xfId="0" applyFont="1" applyBorder="1" applyAlignment="1">
      <alignment horizontal="center" vertical="center" wrapText="1"/>
    </xf>
    <xf numFmtId="0" fontId="19" fillId="0" borderId="0" xfId="0" applyFont="1"/>
    <xf numFmtId="0" fontId="6" fillId="5" borderId="29" xfId="0" applyFont="1" applyFill="1" applyBorder="1" applyAlignment="1">
      <alignment horizontal="center" vertical="center"/>
    </xf>
    <xf numFmtId="0" fontId="6" fillId="5" borderId="30" xfId="0" applyFont="1" applyFill="1" applyBorder="1" applyAlignment="1">
      <alignment horizontal="center" vertical="center"/>
    </xf>
    <xf numFmtId="166" fontId="6" fillId="5" borderId="31" xfId="0" applyNumberFormat="1" applyFont="1" applyFill="1" applyBorder="1" applyAlignment="1">
      <alignment horizontal="center"/>
    </xf>
    <xf numFmtId="0" fontId="10" fillId="5" borderId="29" xfId="0" applyFont="1" applyFill="1" applyBorder="1" applyAlignment="1">
      <alignment horizontal="center"/>
    </xf>
    <xf numFmtId="166" fontId="6" fillId="5" borderId="25" xfId="0" applyNumberFormat="1" applyFont="1" applyFill="1" applyBorder="1" applyAlignment="1">
      <alignment horizontal="center"/>
    </xf>
    <xf numFmtId="0" fontId="10" fillId="6" borderId="29" xfId="0" applyFont="1" applyFill="1" applyBorder="1" applyAlignment="1">
      <alignment horizontal="center"/>
    </xf>
    <xf numFmtId="0" fontId="6" fillId="6" borderId="30" xfId="0" applyFont="1" applyFill="1" applyBorder="1" applyAlignment="1">
      <alignment horizontal="center" vertical="center"/>
    </xf>
    <xf numFmtId="166" fontId="6" fillId="6" borderId="19" xfId="0" applyNumberFormat="1" applyFont="1" applyFill="1" applyBorder="1" applyAlignment="1">
      <alignment horizontal="center"/>
    </xf>
    <xf numFmtId="0" fontId="4" fillId="0" borderId="27" xfId="0" applyFont="1" applyBorder="1" applyAlignment="1">
      <alignment horizontal="center" vertical="center" wrapText="1"/>
    </xf>
    <xf numFmtId="0" fontId="4" fillId="0" borderId="44" xfId="0" applyFont="1" applyBorder="1" applyAlignment="1">
      <alignment horizontal="center" vertical="center" wrapText="1"/>
    </xf>
    <xf numFmtId="166" fontId="10" fillId="0" borderId="33" xfId="1" applyNumberFormat="1" applyFont="1" applyFill="1" applyBorder="1" applyAlignment="1">
      <alignment horizontal="right" vertical="center" wrapText="1"/>
    </xf>
    <xf numFmtId="166" fontId="10" fillId="0" borderId="19" xfId="1" applyNumberFormat="1" applyFont="1" applyFill="1" applyBorder="1" applyAlignment="1">
      <alignment horizontal="right" vertical="center" wrapText="1"/>
    </xf>
    <xf numFmtId="166" fontId="10" fillId="0" borderId="34" xfId="1" applyNumberFormat="1" applyFont="1" applyFill="1" applyBorder="1" applyAlignment="1">
      <alignment horizontal="right" vertical="center" wrapText="1"/>
    </xf>
    <xf numFmtId="166" fontId="10" fillId="0" borderId="33" xfId="1" applyNumberFormat="1" applyFont="1" applyFill="1" applyBorder="1" applyAlignment="1">
      <alignment vertical="center" wrapText="1"/>
    </xf>
    <xf numFmtId="166" fontId="10" fillId="0" borderId="19" xfId="1" applyNumberFormat="1" applyFont="1" applyFill="1" applyBorder="1" applyAlignment="1">
      <alignment vertical="center" wrapText="1"/>
    </xf>
    <xf numFmtId="166" fontId="10" fillId="0" borderId="34" xfId="1" applyNumberFormat="1" applyFont="1" applyFill="1" applyBorder="1" applyAlignment="1">
      <alignment vertical="center" wrapText="1"/>
    </xf>
    <xf numFmtId="166" fontId="0" fillId="0" borderId="0" xfId="0" applyNumberFormat="1"/>
    <xf numFmtId="166" fontId="19" fillId="0" borderId="0" xfId="0" applyNumberFormat="1" applyFont="1"/>
    <xf numFmtId="0" fontId="4" fillId="0" borderId="40" xfId="0" applyFont="1" applyBorder="1" applyAlignment="1">
      <alignment horizontal="center" vertical="center"/>
    </xf>
    <xf numFmtId="0" fontId="4" fillId="0" borderId="54" xfId="0" applyFont="1" applyBorder="1" applyAlignment="1">
      <alignment vertical="center"/>
    </xf>
    <xf numFmtId="0" fontId="4" fillId="0" borderId="41" xfId="0" applyFont="1" applyBorder="1" applyAlignment="1">
      <alignment vertical="center" wrapText="1"/>
    </xf>
    <xf numFmtId="0" fontId="4" fillId="0" borderId="42" xfId="0" applyFont="1" applyBorder="1" applyAlignment="1">
      <alignment vertical="center" wrapText="1"/>
    </xf>
    <xf numFmtId="0" fontId="18" fillId="0" borderId="61" xfId="0" applyFont="1" applyBorder="1" applyAlignment="1">
      <alignment horizontal="center" vertical="center"/>
    </xf>
    <xf numFmtId="0" fontId="15" fillId="0" borderId="3" xfId="0" applyFont="1" applyBorder="1"/>
    <xf numFmtId="0" fontId="17" fillId="0" borderId="62" xfId="0" applyFont="1" applyBorder="1" applyAlignment="1">
      <alignment horizontal="center" vertical="center" wrapText="1"/>
    </xf>
    <xf numFmtId="1" fontId="17" fillId="0" borderId="62" xfId="0" applyNumberFormat="1" applyFont="1" applyBorder="1" applyAlignment="1">
      <alignment horizontal="center" vertical="center" wrapText="1"/>
    </xf>
    <xf numFmtId="166" fontId="17" fillId="0" borderId="63" xfId="0" applyNumberFormat="1" applyFont="1" applyBorder="1" applyAlignment="1">
      <alignment vertical="center"/>
    </xf>
    <xf numFmtId="0" fontId="5" fillId="0" borderId="8" xfId="0" applyFont="1" applyBorder="1" applyAlignment="1">
      <alignment horizontal="center" vertical="center"/>
    </xf>
    <xf numFmtId="166" fontId="17" fillId="0" borderId="39" xfId="0" applyNumberFormat="1" applyFont="1" applyBorder="1" applyAlignment="1">
      <alignment horizontal="right" vertical="center"/>
    </xf>
    <xf numFmtId="0" fontId="13" fillId="0" borderId="8" xfId="0" applyFont="1" applyBorder="1" applyAlignment="1">
      <alignment horizontal="center" vertical="center"/>
    </xf>
    <xf numFmtId="166" fontId="14" fillId="0" borderId="3" xfId="1" applyNumberFormat="1" applyFont="1" applyFill="1" applyBorder="1" applyAlignment="1">
      <alignment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15" fillId="0" borderId="14" xfId="0" applyFont="1" applyBorder="1" applyAlignment="1">
      <alignment vertical="top" wrapText="1"/>
    </xf>
    <xf numFmtId="166" fontId="17" fillId="0" borderId="14" xfId="0" applyNumberFormat="1" applyFont="1" applyBorder="1" applyAlignment="1">
      <alignment vertical="center"/>
    </xf>
    <xf numFmtId="166" fontId="17" fillId="0" borderId="38" xfId="0" applyNumberFormat="1" applyFont="1" applyBorder="1" applyAlignment="1">
      <alignment vertical="center"/>
    </xf>
    <xf numFmtId="0" fontId="4" fillId="0" borderId="3" xfId="0" applyFont="1" applyBorder="1"/>
    <xf numFmtId="0" fontId="4" fillId="0" borderId="11" xfId="0" applyFont="1" applyBorder="1" applyAlignment="1">
      <alignment horizontal="center" vertical="center" wrapText="1"/>
    </xf>
    <xf numFmtId="0" fontId="13" fillId="0" borderId="11" xfId="0" applyFont="1" applyFill="1" applyBorder="1" applyAlignment="1">
      <alignment horizontal="center" vertical="center"/>
    </xf>
    <xf numFmtId="0" fontId="15" fillId="0" borderId="14" xfId="0" applyFont="1" applyFill="1" applyBorder="1" applyAlignment="1">
      <alignment vertical="top"/>
    </xf>
    <xf numFmtId="0" fontId="17" fillId="0" borderId="16" xfId="0" applyFont="1" applyFill="1" applyBorder="1" applyAlignment="1">
      <alignment horizontal="center" vertical="center" wrapText="1"/>
    </xf>
    <xf numFmtId="0" fontId="16" fillId="0" borderId="36" xfId="0" applyFont="1" applyFill="1" applyBorder="1" applyAlignment="1">
      <alignment horizontal="center" vertical="center"/>
    </xf>
    <xf numFmtId="166" fontId="17" fillId="0" borderId="16" xfId="0" applyNumberFormat="1" applyFont="1" applyFill="1" applyBorder="1" applyAlignment="1">
      <alignment vertical="center"/>
    </xf>
    <xf numFmtId="166" fontId="17" fillId="0" borderId="35" xfId="0" applyNumberFormat="1" applyFont="1" applyFill="1" applyBorder="1" applyAlignment="1">
      <alignment vertical="center"/>
    </xf>
    <xf numFmtId="0" fontId="0" fillId="0" borderId="0" xfId="0" applyFill="1"/>
    <xf numFmtId="0" fontId="13" fillId="0" borderId="3" xfId="0" applyFont="1" applyFill="1" applyBorder="1" applyAlignment="1">
      <alignment horizontal="center" vertical="center"/>
    </xf>
    <xf numFmtId="0" fontId="15" fillId="0" borderId="3" xfId="0" applyFont="1" applyFill="1" applyBorder="1" applyAlignment="1">
      <alignment wrapText="1"/>
    </xf>
    <xf numFmtId="1" fontId="17" fillId="0" borderId="62" xfId="0" applyNumberFormat="1" applyFont="1" applyFill="1" applyBorder="1" applyAlignment="1">
      <alignment horizontal="center" vertical="center" wrapText="1"/>
    </xf>
    <xf numFmtId="166" fontId="17" fillId="0" borderId="63" xfId="0" applyNumberFormat="1" applyFont="1" applyFill="1" applyBorder="1" applyAlignment="1">
      <alignment vertical="center"/>
    </xf>
    <xf numFmtId="0" fontId="17" fillId="0" borderId="62" xfId="0" applyFont="1" applyFill="1" applyBorder="1" applyAlignment="1">
      <alignment horizontal="center" vertical="center" wrapText="1"/>
    </xf>
    <xf numFmtId="0" fontId="15" fillId="0" borderId="3" xfId="0" applyFont="1" applyFill="1" applyBorder="1"/>
    <xf numFmtId="0" fontId="5" fillId="3" borderId="47" xfId="0" applyFont="1" applyFill="1" applyBorder="1" applyAlignment="1">
      <alignment horizontal="center" vertical="center"/>
    </xf>
    <xf numFmtId="0" fontId="3" fillId="3" borderId="48" xfId="0" applyFont="1" applyFill="1" applyBorder="1" applyAlignment="1">
      <alignment vertical="center" wrapText="1"/>
    </xf>
    <xf numFmtId="0" fontId="13" fillId="3" borderId="11" xfId="0" applyFont="1" applyFill="1" applyBorder="1" applyAlignment="1">
      <alignment horizontal="center" vertical="center"/>
    </xf>
    <xf numFmtId="0" fontId="15" fillId="3" borderId="14" xfId="0" applyFont="1" applyFill="1" applyBorder="1" applyAlignment="1">
      <alignment vertical="top"/>
    </xf>
    <xf numFmtId="0" fontId="16" fillId="3" borderId="36" xfId="0" applyFont="1" applyFill="1" applyBorder="1" applyAlignment="1">
      <alignment horizontal="center" vertical="center"/>
    </xf>
    <xf numFmtId="166" fontId="17" fillId="3" borderId="17" xfId="0" applyNumberFormat="1" applyFont="1" applyFill="1" applyBorder="1" applyAlignment="1">
      <alignment horizontal="right" vertical="center"/>
    </xf>
    <xf numFmtId="166" fontId="17" fillId="3" borderId="35" xfId="0" applyNumberFormat="1" applyFont="1" applyFill="1" applyBorder="1" applyAlignment="1">
      <alignment vertical="center"/>
    </xf>
    <xf numFmtId="0" fontId="0" fillId="3" borderId="0" xfId="0" applyFill="1"/>
    <xf numFmtId="0" fontId="25" fillId="0" borderId="3" xfId="0" applyFont="1" applyBorder="1" applyAlignment="1">
      <alignment horizontal="center" vertical="center" wrapText="1"/>
    </xf>
    <xf numFmtId="0" fontId="3" fillId="0" borderId="0" xfId="0" applyFont="1" applyBorder="1" applyAlignment="1">
      <alignment vertical="center" wrapText="1"/>
    </xf>
    <xf numFmtId="0" fontId="16" fillId="0" borderId="0" xfId="0" applyFont="1" applyBorder="1" applyAlignment="1">
      <alignment horizontal="center" vertical="center"/>
    </xf>
    <xf numFmtId="166" fontId="17" fillId="0" borderId="0" xfId="0" applyNumberFormat="1" applyFont="1" applyBorder="1" applyAlignment="1">
      <alignment horizontal="right" vertical="center" wrapText="1"/>
    </xf>
    <xf numFmtId="0" fontId="15" fillId="0" borderId="18" xfId="0" applyFont="1" applyBorder="1" applyAlignment="1">
      <alignment horizontal="center" vertical="center"/>
    </xf>
    <xf numFmtId="0" fontId="15" fillId="3" borderId="18" xfId="0" quotePrefix="1"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3" fillId="3" borderId="8" xfId="0" applyFont="1" applyFill="1" applyBorder="1" applyAlignment="1">
      <alignment horizontal="center" vertical="center"/>
    </xf>
    <xf numFmtId="0" fontId="15" fillId="3" borderId="0" xfId="0" applyFont="1" applyFill="1" applyBorder="1" applyAlignment="1">
      <alignment vertical="top"/>
    </xf>
    <xf numFmtId="0" fontId="17" fillId="3" borderId="0" xfId="0" applyFont="1" applyFill="1" applyBorder="1" applyAlignment="1">
      <alignment horizontal="center" vertical="center" wrapText="1"/>
    </xf>
    <xf numFmtId="0" fontId="16" fillId="3" borderId="0" xfId="0" applyFont="1" applyFill="1" applyBorder="1" applyAlignment="1">
      <alignment horizontal="center" vertical="center"/>
    </xf>
    <xf numFmtId="166" fontId="17" fillId="3" borderId="0" xfId="0" applyNumberFormat="1" applyFont="1" applyFill="1" applyBorder="1" applyAlignment="1">
      <alignment horizontal="right" vertical="center" wrapText="1"/>
    </xf>
    <xf numFmtId="166" fontId="17" fillId="3" borderId="39" xfId="0" applyNumberFormat="1" applyFont="1" applyFill="1" applyBorder="1" applyAlignment="1">
      <alignment horizontal="right" vertical="center"/>
    </xf>
    <xf numFmtId="0" fontId="13" fillId="0" borderId="11" xfId="0" quotePrefix="1"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8" fillId="0" borderId="8" xfId="0" applyFont="1" applyBorder="1" applyAlignment="1">
      <alignment horizontal="center"/>
    </xf>
    <xf numFmtId="0" fontId="8" fillId="0" borderId="0" xfId="0" applyFont="1" applyBorder="1" applyAlignment="1">
      <alignment horizontal="center"/>
    </xf>
    <xf numFmtId="0" fontId="8" fillId="0" borderId="39" xfId="0" applyFont="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6" fillId="2" borderId="40"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5" xfId="0" applyFont="1" applyFill="1" applyBorder="1" applyAlignment="1">
      <alignment horizontal="center" vertical="center"/>
    </xf>
    <xf numFmtId="14" fontId="3" fillId="2" borderId="42" xfId="0" applyNumberFormat="1" applyFont="1" applyFill="1" applyBorder="1" applyAlignment="1">
      <alignment horizontal="center" vertical="center"/>
    </xf>
    <xf numFmtId="0" fontId="3" fillId="2" borderId="46" xfId="0" applyFont="1" applyFill="1" applyBorder="1" applyAlignment="1">
      <alignment horizontal="center" vertical="center"/>
    </xf>
    <xf numFmtId="0" fontId="21" fillId="0" borderId="8" xfId="0" applyFont="1" applyBorder="1" applyAlignment="1">
      <alignment horizontal="center"/>
    </xf>
    <xf numFmtId="0" fontId="21" fillId="0" borderId="0" xfId="0" applyFont="1" applyBorder="1" applyAlignment="1">
      <alignment horizontal="center"/>
    </xf>
    <xf numFmtId="0" fontId="21" fillId="0" borderId="39" xfId="0" applyFont="1" applyBorder="1" applyAlignment="1">
      <alignment horizontal="center"/>
    </xf>
    <xf numFmtId="0" fontId="0" fillId="0" borderId="7" xfId="0" applyBorder="1" applyAlignment="1">
      <alignment horizontal="center"/>
    </xf>
    <xf numFmtId="0" fontId="0" fillId="0" borderId="22" xfId="0" applyBorder="1" applyAlignment="1">
      <alignment horizont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28" xfId="0" applyFont="1" applyBorder="1" applyAlignment="1">
      <alignment horizontal="left" vertical="center"/>
    </xf>
    <xf numFmtId="0" fontId="12" fillId="0" borderId="13" xfId="0" applyFont="1" applyBorder="1" applyAlignment="1">
      <alignment horizontal="left" vertical="center"/>
    </xf>
    <xf numFmtId="0" fontId="12" fillId="0" borderId="3" xfId="0" applyFont="1" applyBorder="1" applyAlignment="1">
      <alignment horizontal="left" vertical="center"/>
    </xf>
    <xf numFmtId="0" fontId="12" fillId="0" borderId="12" xfId="0" applyFont="1" applyBorder="1" applyAlignment="1">
      <alignment horizontal="left" vertical="center"/>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10" fillId="0" borderId="25" xfId="0" applyFont="1" applyBorder="1" applyAlignment="1">
      <alignment horizontal="center" vertical="center"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2" fillId="0" borderId="50" xfId="0" applyFont="1" applyBorder="1" applyAlignment="1">
      <alignment horizontal="left" vertical="center"/>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3" fillId="0" borderId="47" xfId="0" applyFont="1" applyBorder="1" applyAlignment="1">
      <alignment horizontal="center" vertical="top" wrapText="1"/>
    </xf>
    <xf numFmtId="0" fontId="3" fillId="0" borderId="52" xfId="0" applyFont="1" applyBorder="1" applyAlignment="1">
      <alignment horizontal="center" vertical="top" wrapText="1"/>
    </xf>
    <xf numFmtId="0" fontId="3" fillId="0" borderId="53" xfId="0" applyFont="1" applyBorder="1" applyAlignment="1">
      <alignment horizontal="center" vertical="top" wrapText="1"/>
    </xf>
    <xf numFmtId="0" fontId="20" fillId="2" borderId="29"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4" fillId="0" borderId="54" xfId="0" applyFont="1" applyBorder="1" applyAlignment="1">
      <alignment horizontal="left"/>
    </xf>
    <xf numFmtId="0" fontId="4" fillId="0" borderId="55" xfId="0" applyFont="1" applyBorder="1" applyAlignment="1">
      <alignment horizontal="left"/>
    </xf>
    <xf numFmtId="0" fontId="4" fillId="0" borderId="56" xfId="0" applyFont="1" applyBorder="1" applyAlignment="1">
      <alignment horizontal="left"/>
    </xf>
    <xf numFmtId="0" fontId="4" fillId="0" borderId="11" xfId="0" applyFont="1" applyBorder="1" applyAlignment="1">
      <alignment horizontal="center" vertical="center" wrapText="1"/>
    </xf>
    <xf numFmtId="0" fontId="15" fillId="0" borderId="0" xfId="0" applyFont="1" applyAlignment="1">
      <alignment horizontal="left"/>
    </xf>
    <xf numFmtId="0" fontId="15" fillId="0" borderId="39" xfId="0" applyFont="1" applyBorder="1" applyAlignment="1">
      <alignment horizontal="left"/>
    </xf>
    <xf numFmtId="0" fontId="8" fillId="0" borderId="0" xfId="0" applyFont="1" applyAlignment="1">
      <alignment horizontal="center"/>
    </xf>
    <xf numFmtId="0" fontId="21" fillId="0" borderId="0" xfId="0" applyFont="1" applyAlignment="1">
      <alignment horizontal="center"/>
    </xf>
  </cellXfs>
  <cellStyles count="6">
    <cellStyle name="Comma" xfId="1" builtinId="3"/>
    <cellStyle name="Comma 2 2" xfId="2"/>
    <cellStyle name="Normal" xfId="0" builtinId="0"/>
    <cellStyle name="Normal 2" xfId="4"/>
    <cellStyle name="Normal 2 2" xfId="3"/>
    <cellStyle name="Style 1 2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117231</xdr:colOff>
      <xdr:row>0</xdr:row>
      <xdr:rowOff>124558</xdr:rowOff>
    </xdr:from>
    <xdr:to>
      <xdr:col>1</xdr:col>
      <xdr:colOff>1150327</xdr:colOff>
      <xdr:row>3</xdr:row>
      <xdr:rowOff>45102</xdr:rowOff>
    </xdr:to>
    <xdr:pic>
      <xdr:nvPicPr>
        <xdr:cNvPr id="2" name="Picture 1">
          <a:extLst>
            <a:ext uri="{FF2B5EF4-FFF2-40B4-BE49-F238E27FC236}">
              <a16:creationId xmlns:a16="http://schemas.microsoft.com/office/drawing/2014/main" xmlns="" id="{CE33D05D-D97F-4335-ADC5-EDA9F8AD5406}"/>
            </a:ext>
          </a:extLst>
        </xdr:cNvPr>
        <xdr:cNvPicPr/>
      </xdr:nvPicPr>
      <xdr:blipFill>
        <a:blip xmlns:r="http://schemas.openxmlformats.org/officeDocument/2006/relationships" r:embed="rId1" cstate="print"/>
        <a:srcRect/>
        <a:stretch>
          <a:fillRect/>
        </a:stretch>
      </xdr:blipFill>
      <xdr:spPr bwMode="auto">
        <a:xfrm>
          <a:off x="117231" y="124558"/>
          <a:ext cx="1861038" cy="85106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424829</xdr:colOff>
      <xdr:row>0</xdr:row>
      <xdr:rowOff>121478</xdr:rowOff>
    </xdr:from>
    <xdr:to>
      <xdr:col>2</xdr:col>
      <xdr:colOff>1770408</xdr:colOff>
      <xdr:row>2</xdr:row>
      <xdr:rowOff>134593</xdr:rowOff>
    </xdr:to>
    <xdr:pic>
      <xdr:nvPicPr>
        <xdr:cNvPr id="2" name="Picture 1">
          <a:extLst>
            <a:ext uri="{FF2B5EF4-FFF2-40B4-BE49-F238E27FC236}">
              <a16:creationId xmlns:a16="http://schemas.microsoft.com/office/drawing/2014/main" xmlns="" id="{AB3DE3D3-D050-4A4C-BBE3-DD566B09A348}"/>
            </a:ext>
          </a:extLst>
        </xdr:cNvPr>
        <xdr:cNvPicPr/>
      </xdr:nvPicPr>
      <xdr:blipFill>
        <a:blip xmlns:r="http://schemas.openxmlformats.org/officeDocument/2006/relationships" r:embed="rId1" cstate="print"/>
        <a:srcRect/>
        <a:stretch>
          <a:fillRect/>
        </a:stretch>
      </xdr:blipFill>
      <xdr:spPr bwMode="auto">
        <a:xfrm>
          <a:off x="642247" y="121478"/>
          <a:ext cx="1894302" cy="6964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466726</xdr:colOff>
      <xdr:row>0</xdr:row>
      <xdr:rowOff>85726</xdr:rowOff>
    </xdr:from>
    <xdr:to>
      <xdr:col>2</xdr:col>
      <xdr:colOff>1562100</xdr:colOff>
      <xdr:row>2</xdr:row>
      <xdr:rowOff>104776</xdr:rowOff>
    </xdr:to>
    <xdr:pic>
      <xdr:nvPicPr>
        <xdr:cNvPr id="3" name="Picture 2">
          <a:extLst>
            <a:ext uri="{FF2B5EF4-FFF2-40B4-BE49-F238E27FC236}">
              <a16:creationId xmlns:a16="http://schemas.microsoft.com/office/drawing/2014/main" xmlns="" id="{D5D70245-6C40-41A7-B853-85A7CA570EE9}"/>
            </a:ext>
          </a:extLst>
        </xdr:cNvPr>
        <xdr:cNvPicPr/>
      </xdr:nvPicPr>
      <xdr:blipFill>
        <a:blip xmlns:r="http://schemas.openxmlformats.org/officeDocument/2006/relationships" r:embed="rId1" cstate="print"/>
        <a:srcRect/>
        <a:stretch>
          <a:fillRect/>
        </a:stretch>
      </xdr:blipFill>
      <xdr:spPr bwMode="auto">
        <a:xfrm>
          <a:off x="685801" y="85726"/>
          <a:ext cx="1647824" cy="7048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87313</xdr:colOff>
      <xdr:row>0</xdr:row>
      <xdr:rowOff>127001</xdr:rowOff>
    </xdr:from>
    <xdr:to>
      <xdr:col>2</xdr:col>
      <xdr:colOff>920750</xdr:colOff>
      <xdr:row>3</xdr:row>
      <xdr:rowOff>23814</xdr:rowOff>
    </xdr:to>
    <xdr:pic>
      <xdr:nvPicPr>
        <xdr:cNvPr id="2" name="Picture 1">
          <a:extLst>
            <a:ext uri="{FF2B5EF4-FFF2-40B4-BE49-F238E27FC236}">
              <a16:creationId xmlns:a16="http://schemas.microsoft.com/office/drawing/2014/main" xmlns="" id="{AC574A6F-4C0F-4DD5-9EE0-C20A3B6A72E7}"/>
            </a:ext>
          </a:extLst>
        </xdr:cNvPr>
        <xdr:cNvPicPr/>
      </xdr:nvPicPr>
      <xdr:blipFill>
        <a:blip xmlns:r="http://schemas.openxmlformats.org/officeDocument/2006/relationships" r:embed="rId1" cstate="print"/>
        <a:srcRect/>
        <a:stretch>
          <a:fillRect/>
        </a:stretch>
      </xdr:blipFill>
      <xdr:spPr bwMode="auto">
        <a:xfrm>
          <a:off x="309563" y="127001"/>
          <a:ext cx="1508125" cy="76993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zoomScale="85" zoomScaleNormal="85" workbookViewId="0">
      <selection activeCell="A7" sqref="A7:E7"/>
    </sheetView>
  </sheetViews>
  <sheetFormatPr defaultColWidth="9.28515625" defaultRowHeight="18.75"/>
  <cols>
    <col min="1" max="1" width="12.42578125" style="71" bestFit="1" customWidth="1"/>
    <col min="2" max="2" width="77.28515625" style="71" bestFit="1" customWidth="1"/>
    <col min="3" max="3" width="23.5703125" style="71" bestFit="1" customWidth="1"/>
    <col min="4" max="4" width="17" style="71" bestFit="1" customWidth="1"/>
    <col min="5" max="5" width="35.5703125" style="71" bestFit="1" customWidth="1"/>
    <col min="6" max="16384" width="9.28515625" style="71"/>
  </cols>
  <sheetData>
    <row r="1" spans="1:5" ht="26.25">
      <c r="A1" s="152" t="s">
        <v>68</v>
      </c>
      <c r="B1" s="153"/>
      <c r="C1" s="153"/>
      <c r="D1" s="153"/>
      <c r="E1" s="154"/>
    </row>
    <row r="2" spans="1:5" ht="27.75">
      <c r="A2" s="177" t="s">
        <v>69</v>
      </c>
      <c r="B2" s="178"/>
      <c r="C2" s="178"/>
      <c r="D2" s="178"/>
      <c r="E2" s="179"/>
    </row>
    <row r="3" spans="1:5">
      <c r="A3" s="155" t="s">
        <v>51</v>
      </c>
      <c r="B3" s="156"/>
      <c r="C3" s="156"/>
      <c r="D3" s="156"/>
      <c r="E3" s="157"/>
    </row>
    <row r="4" spans="1:5" ht="19.5" thickBot="1">
      <c r="A4" s="158" t="s">
        <v>74</v>
      </c>
      <c r="B4" s="159"/>
      <c r="C4" s="159"/>
      <c r="D4" s="159"/>
      <c r="E4" s="160"/>
    </row>
    <row r="5" spans="1:5">
      <c r="A5" s="169"/>
      <c r="B5" s="7" t="s">
        <v>37</v>
      </c>
      <c r="C5" s="171"/>
      <c r="D5" s="173" t="s">
        <v>38</v>
      </c>
      <c r="E5" s="175" t="s">
        <v>121</v>
      </c>
    </row>
    <row r="6" spans="1:5" ht="19.5" thickBot="1">
      <c r="A6" s="170"/>
      <c r="B6" s="8" t="s">
        <v>111</v>
      </c>
      <c r="C6" s="172"/>
      <c r="D6" s="174"/>
      <c r="E6" s="176"/>
    </row>
    <row r="7" spans="1:5" ht="19.5" thickBot="1">
      <c r="A7" s="146" t="s">
        <v>113</v>
      </c>
      <c r="B7" s="147"/>
      <c r="C7" s="147"/>
      <c r="D7" s="147"/>
      <c r="E7" s="148"/>
    </row>
    <row r="8" spans="1:5">
      <c r="A8" s="161" t="s">
        <v>53</v>
      </c>
      <c r="B8" s="163" t="s">
        <v>54</v>
      </c>
      <c r="C8" s="165" t="s">
        <v>55</v>
      </c>
      <c r="D8" s="167" t="s">
        <v>56</v>
      </c>
      <c r="E8" s="167" t="s">
        <v>57</v>
      </c>
    </row>
    <row r="9" spans="1:5" ht="19.5" thickBot="1">
      <c r="A9" s="162"/>
      <c r="B9" s="164"/>
      <c r="C9" s="166"/>
      <c r="D9" s="168"/>
      <c r="E9" s="168"/>
    </row>
    <row r="10" spans="1:5" ht="19.5" thickBot="1">
      <c r="A10" s="149" t="s">
        <v>63</v>
      </c>
      <c r="B10" s="150"/>
      <c r="C10" s="150"/>
      <c r="D10" s="150"/>
      <c r="E10" s="151"/>
    </row>
    <row r="11" spans="1:5" ht="19.5" thickBot="1">
      <c r="A11" s="72"/>
      <c r="B11" s="73" t="s">
        <v>65</v>
      </c>
      <c r="C11" s="74">
        <f>HS!G30</f>
        <v>481580</v>
      </c>
      <c r="D11" s="74">
        <f>C11*0.18</f>
        <v>86684.4</v>
      </c>
      <c r="E11" s="74">
        <f>C11+D11</f>
        <v>568264.4</v>
      </c>
    </row>
    <row r="12" spans="1:5" ht="19.5" thickBot="1">
      <c r="A12" s="149" t="s">
        <v>64</v>
      </c>
      <c r="B12" s="150"/>
      <c r="C12" s="150"/>
      <c r="D12" s="150"/>
      <c r="E12" s="151"/>
    </row>
    <row r="13" spans="1:5" ht="19.5" thickBot="1">
      <c r="A13" s="75"/>
      <c r="B13" s="73" t="s">
        <v>66</v>
      </c>
      <c r="C13" s="76">
        <f>LS!G47</f>
        <v>297475</v>
      </c>
      <c r="D13" s="76">
        <f>C13*0.18</f>
        <v>53545.5</v>
      </c>
      <c r="E13" s="76">
        <f>C13+D13</f>
        <v>351020.5</v>
      </c>
    </row>
    <row r="14" spans="1:5" ht="19.5" thickBot="1">
      <c r="A14" s="77"/>
      <c r="B14" s="78" t="s">
        <v>67</v>
      </c>
      <c r="C14" s="79">
        <f>C13+C11</f>
        <v>779055</v>
      </c>
      <c r="D14" s="79">
        <f>D13+D11</f>
        <v>140229.9</v>
      </c>
      <c r="E14" s="79">
        <f>E13+E11</f>
        <v>919284.9</v>
      </c>
    </row>
    <row r="16" spans="1:5">
      <c r="E16" s="89"/>
    </row>
  </sheetData>
  <mergeCells count="16">
    <mergeCell ref="A7:E7"/>
    <mergeCell ref="A12:E12"/>
    <mergeCell ref="A1:E1"/>
    <mergeCell ref="A3:E3"/>
    <mergeCell ref="A4:E4"/>
    <mergeCell ref="A10:E10"/>
    <mergeCell ref="A8:A9"/>
    <mergeCell ref="B8:B9"/>
    <mergeCell ref="C8:C9"/>
    <mergeCell ref="D8:D9"/>
    <mergeCell ref="E8:E9"/>
    <mergeCell ref="A5:A6"/>
    <mergeCell ref="C5:C6"/>
    <mergeCell ref="D5:D6"/>
    <mergeCell ref="E5:E6"/>
    <mergeCell ref="A2:E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3"/>
  <sheetViews>
    <sheetView showGridLines="0" tabSelected="1" topLeftCell="A7" zoomScale="92" zoomScaleNormal="92" workbookViewId="0">
      <selection activeCell="F19" sqref="F19"/>
    </sheetView>
  </sheetViews>
  <sheetFormatPr defaultColWidth="9.28515625" defaultRowHeight="15"/>
  <cols>
    <col min="1" max="1" width="3.28515625" customWidth="1"/>
    <col min="2" max="2" width="8.28515625" customWidth="1"/>
    <col min="3" max="3" width="106.7109375" customWidth="1"/>
    <col min="4" max="4" width="6.42578125" customWidth="1"/>
    <col min="5" max="5" width="9" style="2" customWidth="1"/>
    <col min="6" max="6" width="14.28515625" style="3" bestFit="1" customWidth="1"/>
    <col min="7" max="7" width="18.5703125" style="4" bestFit="1" customWidth="1"/>
    <col min="8" max="8" width="7.28515625" customWidth="1"/>
    <col min="9" max="9" width="13.7109375" bestFit="1" customWidth="1"/>
    <col min="10" max="21" width="9.28515625" customWidth="1"/>
  </cols>
  <sheetData>
    <row r="1" spans="2:9" ht="26.25">
      <c r="B1" s="152" t="s">
        <v>68</v>
      </c>
      <c r="C1" s="153"/>
      <c r="D1" s="153"/>
      <c r="E1" s="153"/>
      <c r="F1" s="153"/>
      <c r="G1" s="154"/>
    </row>
    <row r="2" spans="2:9" ht="27.75">
      <c r="B2" s="177" t="s">
        <v>69</v>
      </c>
      <c r="C2" s="178"/>
      <c r="D2" s="178"/>
      <c r="E2" s="178"/>
      <c r="F2" s="178"/>
      <c r="G2" s="179"/>
    </row>
    <row r="3" spans="2:9">
      <c r="B3" s="155" t="s">
        <v>51</v>
      </c>
      <c r="C3" s="156"/>
      <c r="D3" s="156"/>
      <c r="E3" s="156"/>
      <c r="F3" s="156"/>
      <c r="G3" s="157"/>
    </row>
    <row r="4" spans="2:9" ht="15.75" thickBot="1">
      <c r="B4" s="158" t="s">
        <v>74</v>
      </c>
      <c r="C4" s="159"/>
      <c r="D4" s="159"/>
      <c r="E4" s="159"/>
      <c r="F4" s="159"/>
      <c r="G4" s="160"/>
    </row>
    <row r="5" spans="2:9" ht="18.75" customHeight="1">
      <c r="B5" s="169"/>
      <c r="C5" s="7" t="s">
        <v>37</v>
      </c>
      <c r="D5" s="182" t="s">
        <v>38</v>
      </c>
      <c r="E5" s="183"/>
      <c r="F5" s="175" t="s">
        <v>136</v>
      </c>
      <c r="G5" s="180"/>
    </row>
    <row r="6" spans="2:9" ht="19.5" customHeight="1" thickBot="1">
      <c r="B6" s="170"/>
      <c r="C6" s="8" t="s">
        <v>112</v>
      </c>
      <c r="D6" s="184"/>
      <c r="E6" s="185"/>
      <c r="F6" s="176"/>
      <c r="G6" s="181"/>
    </row>
    <row r="7" spans="2:9" ht="16.5" thickBot="1">
      <c r="B7" s="189" t="s">
        <v>113</v>
      </c>
      <c r="C7" s="190"/>
      <c r="D7" s="190"/>
      <c r="E7" s="190"/>
      <c r="F7" s="190"/>
      <c r="G7" s="191"/>
    </row>
    <row r="8" spans="2:9" ht="16.5" thickBot="1">
      <c r="B8" s="186" t="s">
        <v>0</v>
      </c>
      <c r="C8" s="187"/>
      <c r="D8" s="187"/>
      <c r="E8" s="187"/>
      <c r="F8" s="187"/>
      <c r="G8" s="188"/>
    </row>
    <row r="9" spans="2:9" ht="16.5" thickBot="1">
      <c r="B9" s="9" t="s">
        <v>10</v>
      </c>
      <c r="C9" s="5" t="s">
        <v>1</v>
      </c>
      <c r="D9" s="5" t="s">
        <v>2</v>
      </c>
      <c r="E9" s="5" t="s">
        <v>3</v>
      </c>
      <c r="F9" s="5" t="s">
        <v>4</v>
      </c>
      <c r="G9" s="6" t="s">
        <v>5</v>
      </c>
    </row>
    <row r="10" spans="2:9" ht="19.5" customHeight="1" thickBot="1">
      <c r="B10" s="196" t="s">
        <v>29</v>
      </c>
      <c r="C10" s="197"/>
      <c r="D10" s="197"/>
      <c r="E10" s="197"/>
      <c r="F10" s="197"/>
      <c r="G10" s="198"/>
    </row>
    <row r="11" spans="2:9" ht="15.75">
      <c r="B11" s="24" t="s">
        <v>14</v>
      </c>
      <c r="C11" s="66" t="s">
        <v>28</v>
      </c>
      <c r="D11" s="67"/>
      <c r="E11" s="67"/>
      <c r="F11" s="68"/>
      <c r="G11" s="69"/>
    </row>
    <row r="12" spans="2:9" ht="15.75">
      <c r="B12" s="18">
        <v>1</v>
      </c>
      <c r="C12" s="19" t="s">
        <v>122</v>
      </c>
      <c r="D12" s="20" t="s">
        <v>6</v>
      </c>
      <c r="E12" s="20">
        <v>2</v>
      </c>
      <c r="F12" s="21">
        <v>145530</v>
      </c>
      <c r="G12" s="21">
        <f>F12*E12</f>
        <v>291060</v>
      </c>
    </row>
    <row r="13" spans="2:9" ht="15.75">
      <c r="B13" s="18"/>
      <c r="C13" s="19"/>
      <c r="D13" s="133"/>
      <c r="E13" s="133"/>
      <c r="F13" s="21"/>
      <c r="G13" s="21"/>
    </row>
    <row r="14" spans="2:9" ht="15.75">
      <c r="B14" s="16" t="s">
        <v>19</v>
      </c>
      <c r="C14" s="22" t="s">
        <v>20</v>
      </c>
      <c r="D14" s="17"/>
      <c r="E14" s="17"/>
      <c r="F14" s="21"/>
      <c r="G14" s="21"/>
      <c r="I14" s="88"/>
    </row>
    <row r="15" spans="2:9" ht="15.75">
      <c r="B15" s="18">
        <v>1</v>
      </c>
      <c r="C15" s="36" t="s">
        <v>115</v>
      </c>
      <c r="D15" s="27" t="s">
        <v>15</v>
      </c>
      <c r="E15" s="23">
        <v>1</v>
      </c>
      <c r="F15" s="21">
        <v>31570</v>
      </c>
      <c r="G15" s="21">
        <f t="shared" ref="G15:G22" si="0">F15*E15</f>
        <v>31570</v>
      </c>
    </row>
    <row r="16" spans="2:9" ht="15.75">
      <c r="B16" s="18">
        <v>2</v>
      </c>
      <c r="C16" s="36" t="s">
        <v>116</v>
      </c>
      <c r="D16" s="27" t="s">
        <v>15</v>
      </c>
      <c r="E16" s="23">
        <v>1</v>
      </c>
      <c r="F16" s="21">
        <v>30800</v>
      </c>
      <c r="G16" s="21">
        <f t="shared" si="0"/>
        <v>30800</v>
      </c>
    </row>
    <row r="17" spans="2:11" ht="15.75">
      <c r="B17" s="18">
        <v>3</v>
      </c>
      <c r="C17" s="36" t="s">
        <v>117</v>
      </c>
      <c r="D17" s="27" t="s">
        <v>15</v>
      </c>
      <c r="E17" s="23">
        <v>2</v>
      </c>
      <c r="F17" s="21">
        <v>19525</v>
      </c>
      <c r="G17" s="21">
        <f t="shared" si="0"/>
        <v>39050</v>
      </c>
    </row>
    <row r="18" spans="2:11" ht="15.75">
      <c r="B18" s="145" t="s">
        <v>127</v>
      </c>
      <c r="C18" s="36" t="s">
        <v>137</v>
      </c>
      <c r="D18" s="27" t="s">
        <v>15</v>
      </c>
      <c r="E18" s="23">
        <v>2</v>
      </c>
      <c r="F18" s="21">
        <v>18755</v>
      </c>
      <c r="G18" s="21">
        <f t="shared" si="0"/>
        <v>37510</v>
      </c>
    </row>
    <row r="19" spans="2:11" ht="15.75">
      <c r="B19" s="145" t="s">
        <v>128</v>
      </c>
      <c r="C19" s="36" t="s">
        <v>123</v>
      </c>
      <c r="D19" s="27" t="s">
        <v>15</v>
      </c>
      <c r="E19" s="23">
        <v>2</v>
      </c>
      <c r="F19" s="21">
        <v>5775</v>
      </c>
      <c r="G19" s="21">
        <f t="shared" si="0"/>
        <v>11550</v>
      </c>
    </row>
    <row r="20" spans="2:11" ht="15.75">
      <c r="B20" s="145" t="s">
        <v>129</v>
      </c>
      <c r="C20" s="36" t="s">
        <v>124</v>
      </c>
      <c r="D20" s="27" t="s">
        <v>15</v>
      </c>
      <c r="E20" s="23">
        <v>2</v>
      </c>
      <c r="F20" s="21">
        <v>2365</v>
      </c>
      <c r="G20" s="21">
        <f t="shared" si="0"/>
        <v>4730</v>
      </c>
    </row>
    <row r="21" spans="2:11" ht="15.75">
      <c r="B21" s="145" t="s">
        <v>130</v>
      </c>
      <c r="C21" s="36" t="s">
        <v>125</v>
      </c>
      <c r="D21" s="27" t="s">
        <v>15</v>
      </c>
      <c r="E21" s="23">
        <v>4</v>
      </c>
      <c r="F21" s="21">
        <v>1980</v>
      </c>
      <c r="G21" s="21">
        <f t="shared" si="0"/>
        <v>7920</v>
      </c>
    </row>
    <row r="22" spans="2:11" ht="15.75">
      <c r="B22" s="145" t="s">
        <v>131</v>
      </c>
      <c r="C22" s="36" t="s">
        <v>126</v>
      </c>
      <c r="D22" s="27" t="s">
        <v>15</v>
      </c>
      <c r="E22" s="23">
        <v>6</v>
      </c>
      <c r="F22" s="21">
        <v>1320</v>
      </c>
      <c r="G22" s="21">
        <f t="shared" si="0"/>
        <v>7920</v>
      </c>
    </row>
    <row r="23" spans="2:11" ht="15.75">
      <c r="B23" s="123" t="s">
        <v>23</v>
      </c>
      <c r="C23" s="124" t="s">
        <v>41</v>
      </c>
      <c r="D23" s="27"/>
      <c r="E23" s="23"/>
      <c r="F23" s="21"/>
      <c r="G23" s="21"/>
      <c r="K23" s="13"/>
    </row>
    <row r="24" spans="2:11" ht="15.75">
      <c r="B24" s="125">
        <v>1</v>
      </c>
      <c r="C24" s="36" t="s">
        <v>132</v>
      </c>
      <c r="D24" s="27" t="s">
        <v>15</v>
      </c>
      <c r="E24" s="127">
        <v>1</v>
      </c>
      <c r="F24" s="21">
        <v>3245</v>
      </c>
      <c r="G24" s="128">
        <f t="shared" ref="G24:G26" si="1">F24*E24</f>
        <v>3245</v>
      </c>
    </row>
    <row r="25" spans="2:11" ht="15.75">
      <c r="B25" s="125">
        <v>2</v>
      </c>
      <c r="C25" s="36" t="s">
        <v>133</v>
      </c>
      <c r="D25" s="27" t="s">
        <v>15</v>
      </c>
      <c r="E25" s="127">
        <v>2</v>
      </c>
      <c r="F25" s="21">
        <v>2475</v>
      </c>
      <c r="G25" s="128">
        <f t="shared" si="1"/>
        <v>4950</v>
      </c>
    </row>
    <row r="26" spans="2:11" ht="15.75">
      <c r="B26" s="125">
        <v>3</v>
      </c>
      <c r="C26" s="36" t="s">
        <v>134</v>
      </c>
      <c r="D26" s="27" t="s">
        <v>15</v>
      </c>
      <c r="E26" s="127">
        <v>2</v>
      </c>
      <c r="F26" s="21">
        <v>2035</v>
      </c>
      <c r="G26" s="128">
        <f t="shared" si="1"/>
        <v>4070</v>
      </c>
    </row>
    <row r="27" spans="2:11" ht="15.75">
      <c r="B27" s="125">
        <v>4</v>
      </c>
      <c r="C27" s="36" t="s">
        <v>135</v>
      </c>
      <c r="D27" s="27" t="s">
        <v>15</v>
      </c>
      <c r="E27" s="127">
        <v>1</v>
      </c>
      <c r="F27" s="21">
        <v>7205</v>
      </c>
      <c r="G27" s="128">
        <f t="shared" ref="G27" si="2">F27*E27</f>
        <v>7205</v>
      </c>
    </row>
    <row r="28" spans="2:11" ht="15.75">
      <c r="B28" s="139"/>
      <c r="C28" s="140"/>
      <c r="D28" s="141"/>
      <c r="E28" s="142"/>
      <c r="F28" s="143"/>
      <c r="G28" s="144"/>
    </row>
    <row r="29" spans="2:11" ht="16.5" thickBot="1">
      <c r="B29" s="99"/>
      <c r="C29" s="132"/>
      <c r="D29" s="133"/>
      <c r="E29" s="133"/>
      <c r="F29" s="134"/>
      <c r="G29" s="100"/>
      <c r="K29" s="13"/>
    </row>
    <row r="30" spans="2:11" ht="19.5" thickBot="1">
      <c r="B30" s="192" t="s">
        <v>7</v>
      </c>
      <c r="C30" s="193"/>
      <c r="D30" s="193"/>
      <c r="E30" s="193"/>
      <c r="F30" s="193"/>
      <c r="G30" s="82">
        <f>SUM(G12:G27)</f>
        <v>481580</v>
      </c>
      <c r="I30" s="88"/>
    </row>
    <row r="31" spans="2:11" ht="19.5" thickBot="1">
      <c r="B31" s="194" t="s">
        <v>17</v>
      </c>
      <c r="C31" s="195"/>
      <c r="D31" s="195"/>
      <c r="E31" s="195"/>
      <c r="F31" s="195"/>
      <c r="G31" s="83">
        <f>G30*18%</f>
        <v>86684.4</v>
      </c>
    </row>
    <row r="32" spans="2:11" ht="19.5" thickBot="1">
      <c r="B32" s="194" t="s">
        <v>8</v>
      </c>
      <c r="C32" s="195"/>
      <c r="D32" s="195"/>
      <c r="E32" s="195"/>
      <c r="F32" s="195"/>
      <c r="G32" s="84">
        <f>SUM(G30:G31)</f>
        <v>568264.4</v>
      </c>
    </row>
    <row r="33" spans="2:7" ht="15.75">
      <c r="B33" s="61"/>
      <c r="C33" s="61"/>
      <c r="D33" s="61"/>
      <c r="E33" s="62"/>
      <c r="F33" s="63"/>
      <c r="G33" s="64"/>
    </row>
  </sheetData>
  <mergeCells count="14">
    <mergeCell ref="B8:G8"/>
    <mergeCell ref="B7:G7"/>
    <mergeCell ref="B30:F30"/>
    <mergeCell ref="B31:F31"/>
    <mergeCell ref="B32:F32"/>
    <mergeCell ref="B10:G10"/>
    <mergeCell ref="B1:G1"/>
    <mergeCell ref="B3:G3"/>
    <mergeCell ref="B4:G4"/>
    <mergeCell ref="B5:B6"/>
    <mergeCell ref="F5:F6"/>
    <mergeCell ref="G5:G6"/>
    <mergeCell ref="D5:E6"/>
    <mergeCell ref="B2:G2"/>
  </mergeCells>
  <printOptions horizontalCentered="1" verticalCentered="1"/>
  <pageMargins left="0" right="0" top="0" bottom="0" header="0" footer="0"/>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1"/>
  <sheetViews>
    <sheetView showGridLines="0" topLeftCell="A13" zoomScaleNormal="100" workbookViewId="0">
      <selection activeCell="B7" sqref="B7:G7"/>
    </sheetView>
  </sheetViews>
  <sheetFormatPr defaultColWidth="9.28515625" defaultRowHeight="15"/>
  <cols>
    <col min="1" max="1" width="3.28515625" customWidth="1"/>
    <col min="2" max="2" width="8.28515625" style="138" customWidth="1"/>
    <col min="3" max="3" width="106.7109375" customWidth="1"/>
    <col min="4" max="4" width="6.42578125" customWidth="1"/>
    <col min="5" max="5" width="9" style="2" customWidth="1"/>
    <col min="6" max="6" width="13.7109375" style="3" bestFit="1" customWidth="1"/>
    <col min="7" max="7" width="18.5703125" style="4" bestFit="1" customWidth="1"/>
    <col min="9" max="9" width="12.28515625" bestFit="1" customWidth="1"/>
  </cols>
  <sheetData>
    <row r="1" spans="2:7" ht="26.25">
      <c r="B1" s="152" t="s">
        <v>68</v>
      </c>
      <c r="C1" s="153"/>
      <c r="D1" s="153"/>
      <c r="E1" s="153"/>
      <c r="F1" s="153"/>
      <c r="G1" s="154"/>
    </row>
    <row r="2" spans="2:7" ht="27.75">
      <c r="B2" s="177" t="s">
        <v>69</v>
      </c>
      <c r="C2" s="178"/>
      <c r="D2" s="178"/>
      <c r="E2" s="178"/>
      <c r="F2" s="178"/>
      <c r="G2" s="179"/>
    </row>
    <row r="3" spans="2:7">
      <c r="B3" s="155" t="s">
        <v>51</v>
      </c>
      <c r="C3" s="156"/>
      <c r="D3" s="156"/>
      <c r="E3" s="156"/>
      <c r="F3" s="156"/>
      <c r="G3" s="157"/>
    </row>
    <row r="4" spans="2:7" ht="15.75" thickBot="1">
      <c r="B4" s="158" t="s">
        <v>74</v>
      </c>
      <c r="C4" s="159"/>
      <c r="D4" s="159"/>
      <c r="E4" s="159"/>
      <c r="F4" s="159"/>
      <c r="G4" s="160"/>
    </row>
    <row r="5" spans="2:7" ht="18.75" customHeight="1">
      <c r="B5" s="169"/>
      <c r="C5" s="7" t="s">
        <v>37</v>
      </c>
      <c r="D5" s="182" t="s">
        <v>38</v>
      </c>
      <c r="E5" s="183"/>
      <c r="F5" s="175" t="s">
        <v>121</v>
      </c>
      <c r="G5" s="180"/>
    </row>
    <row r="6" spans="2:7" ht="19.5" customHeight="1" thickBot="1">
      <c r="B6" s="170"/>
      <c r="C6" s="8" t="s">
        <v>76</v>
      </c>
      <c r="D6" s="184"/>
      <c r="E6" s="185"/>
      <c r="F6" s="176"/>
      <c r="G6" s="181"/>
    </row>
    <row r="7" spans="2:7" ht="16.5" thickBot="1">
      <c r="B7" s="189" t="s">
        <v>113</v>
      </c>
      <c r="C7" s="190"/>
      <c r="D7" s="190"/>
      <c r="E7" s="190"/>
      <c r="F7" s="190"/>
      <c r="G7" s="191"/>
    </row>
    <row r="8" spans="2:7" ht="16.5" thickBot="1">
      <c r="B8" s="186" t="s">
        <v>0</v>
      </c>
      <c r="C8" s="187"/>
      <c r="D8" s="187"/>
      <c r="E8" s="187"/>
      <c r="F8" s="187"/>
      <c r="G8" s="188"/>
    </row>
    <row r="9" spans="2:7" s="1" customFormat="1" ht="16.5" thickBot="1">
      <c r="B9" s="210" t="s">
        <v>9</v>
      </c>
      <c r="C9" s="211"/>
      <c r="D9" s="211"/>
      <c r="E9" s="211"/>
      <c r="F9" s="211"/>
      <c r="G9" s="212"/>
    </row>
    <row r="10" spans="2:7" s="1" customFormat="1" ht="16.5" thickBot="1">
      <c r="B10" s="9" t="s">
        <v>10</v>
      </c>
      <c r="C10" s="10" t="s">
        <v>11</v>
      </c>
      <c r="D10" s="10" t="s">
        <v>12</v>
      </c>
      <c r="E10" s="11" t="s">
        <v>3</v>
      </c>
      <c r="F10" s="11" t="s">
        <v>4</v>
      </c>
      <c r="G10" s="12" t="s">
        <v>5</v>
      </c>
    </row>
    <row r="11" spans="2:7" ht="15.75">
      <c r="B11" s="90" t="s">
        <v>14</v>
      </c>
      <c r="C11" s="91" t="s">
        <v>36</v>
      </c>
      <c r="D11" s="92"/>
      <c r="E11" s="92"/>
      <c r="F11" s="92"/>
      <c r="G11" s="93"/>
    </row>
    <row r="12" spans="2:7" ht="15.75">
      <c r="B12" s="25">
        <v>1</v>
      </c>
      <c r="C12" s="26" t="s">
        <v>120</v>
      </c>
      <c r="D12" s="27" t="s">
        <v>77</v>
      </c>
      <c r="E12" s="28">
        <v>16</v>
      </c>
      <c r="F12" s="29">
        <v>1400</v>
      </c>
      <c r="G12" s="30">
        <f>F12*E12</f>
        <v>22400</v>
      </c>
    </row>
    <row r="13" spans="2:7" ht="15.75">
      <c r="B13" s="31" t="s">
        <v>19</v>
      </c>
      <c r="C13" s="32" t="s">
        <v>22</v>
      </c>
      <c r="D13" s="33"/>
      <c r="E13" s="33"/>
      <c r="F13" s="34"/>
      <c r="G13" s="35"/>
    </row>
    <row r="14" spans="2:7" ht="15.75">
      <c r="B14" s="18">
        <v>1</v>
      </c>
      <c r="C14" s="36" t="s">
        <v>95</v>
      </c>
      <c r="D14" s="27" t="s">
        <v>15</v>
      </c>
      <c r="E14" s="23">
        <v>1</v>
      </c>
      <c r="F14" s="37">
        <v>3000</v>
      </c>
      <c r="G14" s="38">
        <f t="shared" ref="G14" si="0">F14*E14</f>
        <v>3000</v>
      </c>
    </row>
    <row r="15" spans="2:7" ht="15.75">
      <c r="B15" s="18">
        <v>2</v>
      </c>
      <c r="C15" s="36" t="s">
        <v>96</v>
      </c>
      <c r="D15" s="27" t="s">
        <v>15</v>
      </c>
      <c r="E15" s="23">
        <v>1</v>
      </c>
      <c r="F15" s="37">
        <v>3000</v>
      </c>
      <c r="G15" s="38">
        <f t="shared" ref="G15:G19" si="1">F15*E15</f>
        <v>3000</v>
      </c>
    </row>
    <row r="16" spans="2:7" s="116" customFormat="1" ht="15.75">
      <c r="B16" s="110">
        <v>3</v>
      </c>
      <c r="C16" s="111" t="s">
        <v>97</v>
      </c>
      <c r="D16" s="112" t="s">
        <v>15</v>
      </c>
      <c r="E16" s="113">
        <v>2</v>
      </c>
      <c r="F16" s="114">
        <v>1500</v>
      </c>
      <c r="G16" s="115">
        <f t="shared" ref="G16" si="2">F16*E16</f>
        <v>3000</v>
      </c>
    </row>
    <row r="17" spans="2:7" ht="15.75">
      <c r="B17" s="18">
        <v>4</v>
      </c>
      <c r="C17" s="36" t="s">
        <v>75</v>
      </c>
      <c r="D17" s="27" t="s">
        <v>15</v>
      </c>
      <c r="E17" s="23">
        <v>2</v>
      </c>
      <c r="F17" s="37">
        <v>1500</v>
      </c>
      <c r="G17" s="38">
        <f t="shared" ref="G17" si="3">F17*E17</f>
        <v>3000</v>
      </c>
    </row>
    <row r="18" spans="2:7" ht="31.5">
      <c r="B18" s="16" t="s">
        <v>23</v>
      </c>
      <c r="C18" s="105" t="s">
        <v>78</v>
      </c>
      <c r="D18" s="27"/>
      <c r="E18" s="65"/>
      <c r="F18" s="37"/>
      <c r="G18" s="38"/>
    </row>
    <row r="19" spans="2:7" ht="15.75">
      <c r="B19" s="18">
        <v>1</v>
      </c>
      <c r="C19" s="36" t="s">
        <v>79</v>
      </c>
      <c r="D19" s="103" t="s">
        <v>80</v>
      </c>
      <c r="E19" s="103">
        <v>5</v>
      </c>
      <c r="F19" s="104">
        <v>1000</v>
      </c>
      <c r="G19" s="38">
        <f t="shared" si="1"/>
        <v>5000</v>
      </c>
    </row>
    <row r="20" spans="2:7" ht="15.75">
      <c r="B20" s="42" t="s">
        <v>39</v>
      </c>
      <c r="C20" s="43" t="s">
        <v>81</v>
      </c>
      <c r="D20" s="44"/>
      <c r="E20" s="45"/>
      <c r="F20" s="46"/>
      <c r="G20" s="47"/>
    </row>
    <row r="21" spans="2:7" ht="157.5">
      <c r="B21" s="135"/>
      <c r="C21" s="105" t="s">
        <v>82</v>
      </c>
      <c r="D21" s="36"/>
      <c r="E21" s="45"/>
      <c r="F21" s="46"/>
      <c r="G21" s="47"/>
    </row>
    <row r="22" spans="2:7" ht="15.75">
      <c r="B22" s="135"/>
      <c r="C22" s="41" t="s">
        <v>83</v>
      </c>
      <c r="D22" s="36"/>
      <c r="E22" s="103"/>
      <c r="F22" s="46"/>
      <c r="G22" s="47"/>
    </row>
    <row r="23" spans="2:7" ht="15.75">
      <c r="B23" s="135"/>
      <c r="C23" s="41" t="s">
        <v>84</v>
      </c>
      <c r="D23" s="36"/>
      <c r="E23" s="103"/>
      <c r="F23" s="46"/>
      <c r="G23" s="47"/>
    </row>
    <row r="24" spans="2:7" s="130" customFormat="1" ht="15.75">
      <c r="B24" s="136" t="s">
        <v>98</v>
      </c>
      <c r="C24" s="126" t="s">
        <v>86</v>
      </c>
      <c r="D24" s="127" t="s">
        <v>85</v>
      </c>
      <c r="E24" s="131">
        <v>15</v>
      </c>
      <c r="F24" s="127">
        <v>1050</v>
      </c>
      <c r="G24" s="129">
        <f t="shared" ref="G24:G28" si="4">F24*E24</f>
        <v>15750</v>
      </c>
    </row>
    <row r="25" spans="2:7" s="130" customFormat="1" ht="15.75">
      <c r="B25" s="136" t="s">
        <v>99</v>
      </c>
      <c r="C25" s="126" t="s">
        <v>87</v>
      </c>
      <c r="D25" s="127" t="s">
        <v>85</v>
      </c>
      <c r="E25" s="131">
        <v>20</v>
      </c>
      <c r="F25" s="127">
        <v>850</v>
      </c>
      <c r="G25" s="129">
        <f t="shared" si="4"/>
        <v>17000</v>
      </c>
    </row>
    <row r="26" spans="2:7" s="130" customFormat="1" ht="15.75">
      <c r="B26" s="136" t="s">
        <v>100</v>
      </c>
      <c r="C26" s="126" t="s">
        <v>88</v>
      </c>
      <c r="D26" s="127" t="s">
        <v>85</v>
      </c>
      <c r="E26" s="131">
        <v>10</v>
      </c>
      <c r="F26" s="127">
        <v>700</v>
      </c>
      <c r="G26" s="129">
        <f t="shared" si="4"/>
        <v>7000</v>
      </c>
    </row>
    <row r="27" spans="2:7" s="130" customFormat="1" ht="15.75">
      <c r="B27" s="136" t="s">
        <v>101</v>
      </c>
      <c r="C27" s="126" t="s">
        <v>89</v>
      </c>
      <c r="D27" s="127" t="s">
        <v>85</v>
      </c>
      <c r="E27" s="131">
        <v>20</v>
      </c>
      <c r="F27" s="127">
        <v>550</v>
      </c>
      <c r="G27" s="129">
        <f t="shared" si="4"/>
        <v>11000</v>
      </c>
    </row>
    <row r="28" spans="2:7" s="130" customFormat="1" ht="16.5" customHeight="1">
      <c r="B28" s="136" t="s">
        <v>102</v>
      </c>
      <c r="C28" s="126" t="s">
        <v>90</v>
      </c>
      <c r="D28" s="127" t="s">
        <v>85</v>
      </c>
      <c r="E28" s="131">
        <v>10</v>
      </c>
      <c r="F28" s="127">
        <v>450</v>
      </c>
      <c r="G28" s="129">
        <f t="shared" si="4"/>
        <v>4500</v>
      </c>
    </row>
    <row r="29" spans="2:7" ht="15.75">
      <c r="B29" s="42" t="s">
        <v>24</v>
      </c>
      <c r="C29" s="49" t="s">
        <v>34</v>
      </c>
      <c r="D29" s="44"/>
      <c r="E29" s="28"/>
      <c r="F29" s="48"/>
      <c r="G29" s="47"/>
    </row>
    <row r="30" spans="2:7" ht="15.75">
      <c r="B30" s="18">
        <v>1</v>
      </c>
      <c r="C30" s="50" t="s">
        <v>103</v>
      </c>
      <c r="D30" s="44" t="s">
        <v>13</v>
      </c>
      <c r="E30" s="28">
        <v>50</v>
      </c>
      <c r="F30" s="48">
        <v>250</v>
      </c>
      <c r="G30" s="47">
        <f t="shared" ref="G30:G39" si="5">F30*E30</f>
        <v>12500</v>
      </c>
    </row>
    <row r="31" spans="2:7" ht="15.75">
      <c r="B31" s="101">
        <v>2</v>
      </c>
      <c r="C31" s="50" t="s">
        <v>119</v>
      </c>
      <c r="D31" s="44" t="s">
        <v>13</v>
      </c>
      <c r="E31" s="28">
        <v>50</v>
      </c>
      <c r="F31" s="48">
        <v>180</v>
      </c>
      <c r="G31" s="47">
        <f t="shared" si="5"/>
        <v>9000</v>
      </c>
    </row>
    <row r="32" spans="2:7" ht="15.75">
      <c r="B32" s="42" t="s">
        <v>26</v>
      </c>
      <c r="C32" s="49" t="s">
        <v>35</v>
      </c>
      <c r="D32" s="44"/>
      <c r="E32" s="28"/>
      <c r="F32" s="48"/>
      <c r="G32" s="47"/>
    </row>
    <row r="33" spans="2:9" ht="78.75">
      <c r="B33" s="101"/>
      <c r="C33" s="39" t="s">
        <v>91</v>
      </c>
      <c r="D33" s="44"/>
      <c r="E33" s="28"/>
      <c r="F33" s="48"/>
      <c r="G33" s="47"/>
    </row>
    <row r="34" spans="2:9" ht="15.75">
      <c r="B34" s="18">
        <v>1</v>
      </c>
      <c r="C34" s="26" t="s">
        <v>92</v>
      </c>
      <c r="D34" s="44" t="s">
        <v>13</v>
      </c>
      <c r="E34" s="28">
        <v>20</v>
      </c>
      <c r="F34" s="48">
        <v>260</v>
      </c>
      <c r="G34" s="47">
        <f>F34*E34</f>
        <v>5200</v>
      </c>
    </row>
    <row r="35" spans="2:9" ht="15.75">
      <c r="B35" s="18">
        <v>2</v>
      </c>
      <c r="C35" s="26" t="s">
        <v>93</v>
      </c>
      <c r="D35" s="44" t="s">
        <v>13</v>
      </c>
      <c r="E35" s="28">
        <v>24</v>
      </c>
      <c r="F35" s="48">
        <v>170</v>
      </c>
      <c r="G35" s="47">
        <f>F35*E35</f>
        <v>4080</v>
      </c>
    </row>
    <row r="36" spans="2:9" ht="15.75">
      <c r="B36" s="53" t="s">
        <v>27</v>
      </c>
      <c r="C36" s="51" t="s">
        <v>70</v>
      </c>
      <c r="D36" s="55" t="s">
        <v>21</v>
      </c>
      <c r="E36" s="23">
        <v>1</v>
      </c>
      <c r="F36" s="106">
        <v>10000</v>
      </c>
      <c r="G36" s="52">
        <f t="shared" si="5"/>
        <v>10000</v>
      </c>
    </row>
    <row r="37" spans="2:9" ht="15.75">
      <c r="B37" s="53" t="s">
        <v>30</v>
      </c>
      <c r="C37" s="54" t="s">
        <v>25</v>
      </c>
      <c r="D37" s="55" t="s">
        <v>21</v>
      </c>
      <c r="E37" s="40">
        <v>1</v>
      </c>
      <c r="F37" s="107">
        <v>3500</v>
      </c>
      <c r="G37" s="56">
        <f t="shared" si="5"/>
        <v>3500</v>
      </c>
    </row>
    <row r="38" spans="2:9" ht="15.75">
      <c r="B38" s="94" t="s">
        <v>32</v>
      </c>
      <c r="C38" s="57" t="s">
        <v>33</v>
      </c>
      <c r="D38" s="58" t="s">
        <v>31</v>
      </c>
      <c r="E38" s="59">
        <v>12</v>
      </c>
      <c r="F38" s="102">
        <v>1250</v>
      </c>
      <c r="G38" s="60">
        <f t="shared" si="5"/>
        <v>15000</v>
      </c>
    </row>
    <row r="39" spans="2:9" ht="15.75">
      <c r="B39" s="94" t="s">
        <v>40</v>
      </c>
      <c r="C39" s="95" t="s">
        <v>104</v>
      </c>
      <c r="D39" s="58" t="s">
        <v>31</v>
      </c>
      <c r="E39" s="97">
        <v>250</v>
      </c>
      <c r="F39" s="98">
        <v>150</v>
      </c>
      <c r="G39" s="56">
        <f t="shared" si="5"/>
        <v>37500</v>
      </c>
    </row>
    <row r="40" spans="2:9" ht="15.75">
      <c r="B40" s="94" t="s">
        <v>72</v>
      </c>
      <c r="C40" s="108" t="s">
        <v>105</v>
      </c>
      <c r="D40" s="96"/>
      <c r="E40" s="97"/>
      <c r="F40" s="98"/>
      <c r="G40" s="56"/>
    </row>
    <row r="41" spans="2:9" ht="15.75">
      <c r="B41" s="94">
        <v>1</v>
      </c>
      <c r="C41" s="118" t="s">
        <v>106</v>
      </c>
      <c r="D41" s="117" t="s">
        <v>13</v>
      </c>
      <c r="E41" s="119">
        <v>15</v>
      </c>
      <c r="F41" s="120">
        <v>170</v>
      </c>
      <c r="G41" s="56">
        <f t="shared" ref="G41:G46" si="6">F41*E41</f>
        <v>2550</v>
      </c>
    </row>
    <row r="42" spans="2:9" ht="15.75">
      <c r="B42" s="94"/>
      <c r="C42" s="118" t="s">
        <v>107</v>
      </c>
      <c r="D42" s="121"/>
      <c r="E42" s="119"/>
      <c r="F42" s="120"/>
      <c r="G42" s="56"/>
    </row>
    <row r="43" spans="2:9" ht="15.75">
      <c r="B43" s="94">
        <v>2</v>
      </c>
      <c r="C43" s="118" t="s">
        <v>114</v>
      </c>
      <c r="D43" s="121" t="s">
        <v>13</v>
      </c>
      <c r="E43" s="119">
        <v>15</v>
      </c>
      <c r="F43" s="120">
        <v>834</v>
      </c>
      <c r="G43" s="56">
        <f t="shared" si="6"/>
        <v>12510</v>
      </c>
    </row>
    <row r="44" spans="2:9" ht="15.75">
      <c r="B44" s="94">
        <v>3</v>
      </c>
      <c r="C44" s="118" t="s">
        <v>108</v>
      </c>
      <c r="D44" s="121" t="s">
        <v>13</v>
      </c>
      <c r="E44" s="119">
        <v>10</v>
      </c>
      <c r="F44" s="120">
        <v>1061</v>
      </c>
      <c r="G44" s="56">
        <f t="shared" si="6"/>
        <v>10610</v>
      </c>
    </row>
    <row r="45" spans="2:9" ht="15.75">
      <c r="B45" s="94" t="s">
        <v>109</v>
      </c>
      <c r="C45" s="122" t="s">
        <v>118</v>
      </c>
      <c r="D45" s="121" t="s">
        <v>94</v>
      </c>
      <c r="E45" s="119">
        <v>75</v>
      </c>
      <c r="F45" s="120">
        <v>1025</v>
      </c>
      <c r="G45" s="56">
        <f t="shared" si="6"/>
        <v>76875</v>
      </c>
    </row>
    <row r="46" spans="2:9" ht="16.5" thickBot="1">
      <c r="B46" s="94" t="s">
        <v>73</v>
      </c>
      <c r="C46" s="95" t="s">
        <v>110</v>
      </c>
      <c r="D46" s="96" t="s">
        <v>15</v>
      </c>
      <c r="E46" s="97">
        <v>1</v>
      </c>
      <c r="F46" s="98">
        <v>3500</v>
      </c>
      <c r="G46" s="56">
        <f t="shared" si="6"/>
        <v>3500</v>
      </c>
    </row>
    <row r="47" spans="2:9" ht="19.5" thickBot="1">
      <c r="B47" s="194" t="s">
        <v>16</v>
      </c>
      <c r="C47" s="195"/>
      <c r="D47" s="195"/>
      <c r="E47" s="195"/>
      <c r="F47" s="213"/>
      <c r="G47" s="85">
        <f>SUM(G12:G46)</f>
        <v>297475</v>
      </c>
    </row>
    <row r="48" spans="2:9" ht="19.5" thickBot="1">
      <c r="B48" s="194" t="s">
        <v>17</v>
      </c>
      <c r="C48" s="195"/>
      <c r="D48" s="195"/>
      <c r="E48" s="195"/>
      <c r="F48" s="213"/>
      <c r="G48" s="86">
        <f>G47*18%</f>
        <v>53545.5</v>
      </c>
      <c r="I48" s="88"/>
    </row>
    <row r="49" spans="2:7" ht="19.5" thickBot="1">
      <c r="B49" s="214" t="s">
        <v>18</v>
      </c>
      <c r="C49" s="215"/>
      <c r="D49" s="215"/>
      <c r="E49" s="215"/>
      <c r="F49" s="216"/>
      <c r="G49" s="87">
        <f>SUM(G47:G48)</f>
        <v>351020.5</v>
      </c>
    </row>
    <row r="50" spans="2:7" ht="16.5" thickBot="1">
      <c r="B50" s="137"/>
      <c r="C50" s="61"/>
      <c r="D50" s="61"/>
      <c r="E50" s="62"/>
      <c r="F50" s="63"/>
      <c r="G50" s="64"/>
    </row>
    <row r="51" spans="2:7" ht="16.5" thickBot="1">
      <c r="B51" s="203" t="s">
        <v>42</v>
      </c>
      <c r="C51" s="204"/>
      <c r="D51" s="204"/>
      <c r="E51" s="204"/>
      <c r="F51" s="204"/>
      <c r="G51" s="205"/>
    </row>
    <row r="52" spans="2:7" ht="15.75">
      <c r="B52" s="15">
        <v>1</v>
      </c>
      <c r="C52" s="206" t="s">
        <v>43</v>
      </c>
      <c r="D52" s="206"/>
      <c r="E52" s="206"/>
      <c r="F52" s="206"/>
      <c r="G52" s="207"/>
    </row>
    <row r="53" spans="2:7" ht="15.75">
      <c r="B53" s="109">
        <v>2</v>
      </c>
      <c r="C53" s="208" t="s">
        <v>44</v>
      </c>
      <c r="D53" s="208"/>
      <c r="E53" s="208"/>
      <c r="F53" s="208"/>
      <c r="G53" s="209"/>
    </row>
    <row r="54" spans="2:7" ht="15.75">
      <c r="B54" s="109">
        <v>3</v>
      </c>
      <c r="C54" s="208" t="s">
        <v>45</v>
      </c>
      <c r="D54" s="208"/>
      <c r="E54" s="208"/>
      <c r="F54" s="208"/>
      <c r="G54" s="209"/>
    </row>
    <row r="55" spans="2:7" ht="15.75">
      <c r="B55" s="109">
        <v>4</v>
      </c>
      <c r="C55" s="208" t="s">
        <v>46</v>
      </c>
      <c r="D55" s="208"/>
      <c r="E55" s="208"/>
      <c r="F55" s="208"/>
      <c r="G55" s="209"/>
    </row>
    <row r="56" spans="2:7" ht="15.75">
      <c r="B56" s="109">
        <v>5</v>
      </c>
      <c r="C56" s="201" t="s">
        <v>47</v>
      </c>
      <c r="D56" s="201"/>
      <c r="E56" s="201"/>
      <c r="F56" s="201"/>
      <c r="G56" s="202"/>
    </row>
    <row r="57" spans="2:7" ht="15.75">
      <c r="B57" s="109">
        <v>6</v>
      </c>
      <c r="C57" s="201" t="s">
        <v>48</v>
      </c>
      <c r="D57" s="201"/>
      <c r="E57" s="201"/>
      <c r="F57" s="201"/>
      <c r="G57" s="202"/>
    </row>
    <row r="58" spans="2:7" ht="15.75">
      <c r="B58" s="109">
        <v>7</v>
      </c>
      <c r="C58" s="201" t="s">
        <v>49</v>
      </c>
      <c r="D58" s="201"/>
      <c r="E58" s="201"/>
      <c r="F58" s="201"/>
      <c r="G58" s="202"/>
    </row>
    <row r="59" spans="2:7" ht="15.75">
      <c r="B59" s="109">
        <v>8</v>
      </c>
      <c r="C59" s="201" t="s">
        <v>50</v>
      </c>
      <c r="D59" s="201"/>
      <c r="E59" s="201"/>
      <c r="F59" s="201"/>
      <c r="G59" s="202"/>
    </row>
    <row r="60" spans="2:7" ht="15.75">
      <c r="B60" s="109">
        <v>9</v>
      </c>
      <c r="C60" s="201" t="s">
        <v>52</v>
      </c>
      <c r="D60" s="201"/>
      <c r="E60" s="201"/>
      <c r="F60" s="201"/>
      <c r="G60" s="202"/>
    </row>
    <row r="61" spans="2:7" ht="16.5" thickBot="1">
      <c r="B61" s="70">
        <v>10</v>
      </c>
      <c r="C61" s="199" t="s">
        <v>71</v>
      </c>
      <c r="D61" s="199"/>
      <c r="E61" s="199"/>
      <c r="F61" s="199"/>
      <c r="G61" s="200"/>
    </row>
  </sheetData>
  <mergeCells count="25">
    <mergeCell ref="B7:G7"/>
    <mergeCell ref="B8:G8"/>
    <mergeCell ref="B1:G1"/>
    <mergeCell ref="B3:G3"/>
    <mergeCell ref="B4:G4"/>
    <mergeCell ref="B5:B6"/>
    <mergeCell ref="F5:F6"/>
    <mergeCell ref="G5:G6"/>
    <mergeCell ref="D5:E6"/>
    <mergeCell ref="C61:G61"/>
    <mergeCell ref="B2:G2"/>
    <mergeCell ref="C57:G57"/>
    <mergeCell ref="C58:G58"/>
    <mergeCell ref="C59:G59"/>
    <mergeCell ref="C60:G60"/>
    <mergeCell ref="B51:G51"/>
    <mergeCell ref="C52:G52"/>
    <mergeCell ref="C53:G53"/>
    <mergeCell ref="C54:G54"/>
    <mergeCell ref="C55:G55"/>
    <mergeCell ref="C56:G56"/>
    <mergeCell ref="B9:G9"/>
    <mergeCell ref="B47:F47"/>
    <mergeCell ref="B48:F48"/>
    <mergeCell ref="B49:F4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zoomScaleNormal="100" workbookViewId="0">
      <selection activeCell="B7" sqref="B7:G7"/>
    </sheetView>
  </sheetViews>
  <sheetFormatPr defaultColWidth="9.28515625" defaultRowHeight="15"/>
  <cols>
    <col min="1" max="1" width="3.28515625" customWidth="1"/>
    <col min="2" max="2" width="10.28515625" customWidth="1"/>
    <col min="3" max="3" width="78.28515625" customWidth="1"/>
    <col min="4" max="4" width="6.42578125" customWidth="1"/>
    <col min="5" max="5" width="9" style="2" customWidth="1"/>
    <col min="6" max="6" width="14.5703125" style="3" bestFit="1" customWidth="1"/>
    <col min="7" max="7" width="14.7109375" style="4" bestFit="1" customWidth="1"/>
    <col min="9" max="9" width="12.28515625" bestFit="1" customWidth="1"/>
    <col min="11" max="11" width="9.7109375" bestFit="1" customWidth="1"/>
  </cols>
  <sheetData>
    <row r="1" spans="2:7" ht="26.25">
      <c r="B1" s="152" t="s">
        <v>68</v>
      </c>
      <c r="C1" s="153"/>
      <c r="D1" s="153"/>
      <c r="E1" s="153"/>
      <c r="F1" s="153"/>
      <c r="G1" s="154"/>
    </row>
    <row r="2" spans="2:7" ht="27.75">
      <c r="B2" s="177" t="s">
        <v>69</v>
      </c>
      <c r="C2" s="237"/>
      <c r="D2" s="237"/>
      <c r="E2" s="237"/>
      <c r="F2" s="237"/>
      <c r="G2" s="179"/>
    </row>
    <row r="3" spans="2:7">
      <c r="B3" s="155" t="s">
        <v>51</v>
      </c>
      <c r="C3" s="236"/>
      <c r="D3" s="236"/>
      <c r="E3" s="236"/>
      <c r="F3" s="236"/>
      <c r="G3" s="157"/>
    </row>
    <row r="4" spans="2:7" ht="15.75" thickBot="1">
      <c r="B4" s="158" t="s">
        <v>74</v>
      </c>
      <c r="C4" s="159"/>
      <c r="D4" s="159"/>
      <c r="E4" s="159"/>
      <c r="F4" s="159"/>
      <c r="G4" s="160"/>
    </row>
    <row r="5" spans="2:7" ht="18.75" customHeight="1">
      <c r="B5" s="169"/>
      <c r="C5" s="7" t="s">
        <v>37</v>
      </c>
      <c r="D5" s="182" t="s">
        <v>38</v>
      </c>
      <c r="E5" s="183"/>
      <c r="F5" s="175" t="s">
        <v>121</v>
      </c>
      <c r="G5" s="180"/>
    </row>
    <row r="6" spans="2:7" ht="19.5" customHeight="1" thickBot="1">
      <c r="B6" s="170"/>
      <c r="C6" s="8" t="s">
        <v>76</v>
      </c>
      <c r="D6" s="184"/>
      <c r="E6" s="185"/>
      <c r="F6" s="176"/>
      <c r="G6" s="181"/>
    </row>
    <row r="7" spans="2:7" ht="15.75" thickBot="1">
      <c r="B7" s="218" t="s">
        <v>113</v>
      </c>
      <c r="C7" s="219"/>
      <c r="D7" s="219"/>
      <c r="E7" s="219"/>
      <c r="F7" s="219"/>
      <c r="G7" s="220"/>
    </row>
    <row r="8" spans="2:7" ht="16.5" thickBot="1">
      <c r="B8" s="221" t="s">
        <v>0</v>
      </c>
      <c r="C8" s="222"/>
      <c r="D8" s="222"/>
      <c r="E8" s="222"/>
      <c r="F8" s="222"/>
      <c r="G8" s="223"/>
    </row>
    <row r="9" spans="2:7" ht="16.5" thickBot="1">
      <c r="B9" s="224" t="s">
        <v>9</v>
      </c>
      <c r="C9" s="225"/>
      <c r="D9" s="225"/>
      <c r="E9" s="225"/>
      <c r="F9" s="225"/>
      <c r="G9" s="226"/>
    </row>
    <row r="10" spans="2:7" ht="19.5" thickBot="1">
      <c r="B10" s="227" t="s">
        <v>42</v>
      </c>
      <c r="C10" s="228"/>
      <c r="D10" s="228"/>
      <c r="E10" s="228"/>
      <c r="F10" s="228"/>
      <c r="G10" s="229"/>
    </row>
    <row r="11" spans="2:7" ht="15.75">
      <c r="B11" s="80">
        <v>1</v>
      </c>
      <c r="C11" s="230" t="s">
        <v>58</v>
      </c>
      <c r="D11" s="231"/>
      <c r="E11" s="231"/>
      <c r="F11" s="231"/>
      <c r="G11" s="232"/>
    </row>
    <row r="12" spans="2:7" ht="15.75">
      <c r="B12" s="233">
        <v>2</v>
      </c>
      <c r="C12" s="234" t="s">
        <v>59</v>
      </c>
      <c r="D12" s="234"/>
      <c r="E12" s="234"/>
      <c r="F12" s="234"/>
      <c r="G12" s="235"/>
    </row>
    <row r="13" spans="2:7" ht="15.75">
      <c r="B13" s="233"/>
      <c r="C13" s="234" t="s">
        <v>60</v>
      </c>
      <c r="D13" s="234"/>
      <c r="E13" s="234"/>
      <c r="F13" s="234"/>
      <c r="G13" s="235"/>
    </row>
    <row r="14" spans="2:7" ht="15.75">
      <c r="B14" s="233"/>
      <c r="C14" s="234" t="s">
        <v>61</v>
      </c>
      <c r="D14" s="234"/>
      <c r="E14" s="234"/>
      <c r="F14" s="234"/>
      <c r="G14" s="235"/>
    </row>
    <row r="15" spans="2:7" ht="15.75">
      <c r="B15" s="233"/>
      <c r="C15" s="234" t="s">
        <v>62</v>
      </c>
      <c r="D15" s="234"/>
      <c r="E15" s="234"/>
      <c r="F15" s="234"/>
      <c r="G15" s="235"/>
    </row>
    <row r="16" spans="2:7" ht="15.75">
      <c r="B16" s="233"/>
      <c r="C16" s="217" t="s">
        <v>43</v>
      </c>
      <c r="D16" s="206"/>
      <c r="E16" s="206"/>
      <c r="F16" s="206"/>
      <c r="G16" s="207"/>
    </row>
    <row r="17" spans="2:7" ht="15.75">
      <c r="B17" s="14">
        <v>3</v>
      </c>
      <c r="C17" s="208" t="s">
        <v>44</v>
      </c>
      <c r="D17" s="208"/>
      <c r="E17" s="208"/>
      <c r="F17" s="208"/>
      <c r="G17" s="209"/>
    </row>
    <row r="18" spans="2:7" ht="15.75">
      <c r="B18" s="14">
        <v>4</v>
      </c>
      <c r="C18" s="208" t="s">
        <v>45</v>
      </c>
      <c r="D18" s="208"/>
      <c r="E18" s="208"/>
      <c r="F18" s="208"/>
      <c r="G18" s="209"/>
    </row>
    <row r="19" spans="2:7" ht="32.25" customHeight="1">
      <c r="B19" s="14">
        <v>5</v>
      </c>
      <c r="C19" s="208" t="s">
        <v>46</v>
      </c>
      <c r="D19" s="208"/>
      <c r="E19" s="208"/>
      <c r="F19" s="208"/>
      <c r="G19" s="209"/>
    </row>
    <row r="20" spans="2:7" ht="15.75">
      <c r="B20" s="14">
        <v>6</v>
      </c>
      <c r="C20" s="201" t="s">
        <v>47</v>
      </c>
      <c r="D20" s="201"/>
      <c r="E20" s="201"/>
      <c r="F20" s="201"/>
      <c r="G20" s="202"/>
    </row>
    <row r="21" spans="2:7" ht="15.75">
      <c r="B21" s="14">
        <v>7</v>
      </c>
      <c r="C21" s="201" t="s">
        <v>48</v>
      </c>
      <c r="D21" s="201"/>
      <c r="E21" s="201"/>
      <c r="F21" s="201"/>
      <c r="G21" s="202"/>
    </row>
    <row r="22" spans="2:7" ht="15.75">
      <c r="B22" s="14">
        <v>8</v>
      </c>
      <c r="C22" s="201" t="s">
        <v>49</v>
      </c>
      <c r="D22" s="201"/>
      <c r="E22" s="201"/>
      <c r="F22" s="201"/>
      <c r="G22" s="202"/>
    </row>
    <row r="23" spans="2:7" ht="15.75">
      <c r="B23" s="14">
        <v>9</v>
      </c>
      <c r="C23" s="201" t="s">
        <v>50</v>
      </c>
      <c r="D23" s="201"/>
      <c r="E23" s="201"/>
      <c r="F23" s="201"/>
      <c r="G23" s="202"/>
    </row>
    <row r="24" spans="2:7" ht="16.5" thickBot="1">
      <c r="B24" s="81">
        <v>10</v>
      </c>
      <c r="C24" s="199" t="s">
        <v>52</v>
      </c>
      <c r="D24" s="199"/>
      <c r="E24" s="199"/>
      <c r="F24" s="199"/>
      <c r="G24" s="200"/>
    </row>
  </sheetData>
  <mergeCells count="27">
    <mergeCell ref="B1:G1"/>
    <mergeCell ref="B3:G3"/>
    <mergeCell ref="B4:G4"/>
    <mergeCell ref="B5:B6"/>
    <mergeCell ref="F5:F6"/>
    <mergeCell ref="G5:G6"/>
    <mergeCell ref="D5:E6"/>
    <mergeCell ref="B2:G2"/>
    <mergeCell ref="B12:B16"/>
    <mergeCell ref="C12:G12"/>
    <mergeCell ref="C13:G13"/>
    <mergeCell ref="C14:G14"/>
    <mergeCell ref="C15:G15"/>
    <mergeCell ref="B7:G7"/>
    <mergeCell ref="B8:G8"/>
    <mergeCell ref="B9:G9"/>
    <mergeCell ref="B10:G10"/>
    <mergeCell ref="C11:G11"/>
    <mergeCell ref="C22:G22"/>
    <mergeCell ref="C23:G23"/>
    <mergeCell ref="C24:G24"/>
    <mergeCell ref="C16:G16"/>
    <mergeCell ref="C17:G17"/>
    <mergeCell ref="C18:G18"/>
    <mergeCell ref="C19:G19"/>
    <mergeCell ref="C20:G20"/>
    <mergeCell ref="C21:G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HS</vt:lpstr>
      <vt:lpstr>LS</vt:lpstr>
      <vt:lpstr>TERMS AND CONDITIONS</vt:lpstr>
      <vt:lpstr>HS!Print_Area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2025-11-07T11:29:25Z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BSLI\BG268067</vt:lpwstr>
  </property>
  <property fmtid="{D5CDD505-2E9C-101B-9397-08002B2CF9AE}" pid="4" name="DLPManualFileClassificationLastModificationDate">
    <vt:lpwstr>1668497588</vt:lpwstr>
  </property>
  <property fmtid="{D5CDD505-2E9C-101B-9397-08002B2CF9AE}" pid="5" name="DLPManualFileClassificationVersion">
    <vt:lpwstr>11.6.401.28</vt:lpwstr>
  </property>
</Properties>
</file>