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AIKIN FOLDER\INSTALLATION\TCG\PUNE\CLUB HOUSE\WORK COMPLITION\ACTUAL BOQ\"/>
    </mc:Choice>
  </mc:AlternateContent>
  <bookViews>
    <workbookView xWindow="-105" yWindow="-105" windowWidth="23250" windowHeight="12450"/>
  </bookViews>
  <sheets>
    <sheet name="Installation" sheetId="2" r:id="rId1"/>
    <sheet name="JMR" sheetId="3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7" i="2" l="1"/>
  <c r="L27" i="2" s="1"/>
  <c r="J28" i="2"/>
  <c r="L28" i="2" s="1"/>
  <c r="J26" i="2"/>
  <c r="L26" i="2" s="1"/>
  <c r="J25" i="2"/>
  <c r="L25" i="2" s="1"/>
  <c r="J24" i="2"/>
  <c r="L24" i="2" s="1"/>
  <c r="J23" i="2"/>
  <c r="L23" i="2" s="1"/>
  <c r="J22" i="2"/>
  <c r="L22" i="2" s="1"/>
  <c r="J21" i="2"/>
  <c r="L21" i="2" s="1"/>
  <c r="J20" i="2"/>
  <c r="J19" i="2"/>
  <c r="L9" i="2"/>
  <c r="L10" i="2"/>
  <c r="L11" i="2"/>
  <c r="L12" i="2"/>
  <c r="L13" i="2"/>
  <c r="L14" i="2"/>
  <c r="L15" i="2"/>
  <c r="L16" i="2"/>
  <c r="M7" i="2"/>
  <c r="L7" i="2"/>
  <c r="J16" i="2"/>
  <c r="J15" i="2"/>
  <c r="J14" i="2"/>
  <c r="J12" i="2"/>
  <c r="J11" i="2"/>
  <c r="J10" i="2"/>
  <c r="J9" i="2"/>
  <c r="J8" i="2"/>
  <c r="J7" i="2"/>
  <c r="L13" i="3"/>
  <c r="M13" i="3"/>
  <c r="O13" i="3"/>
  <c r="P13" i="3"/>
  <c r="Q13" i="3"/>
  <c r="R13" i="3"/>
  <c r="S13" i="3"/>
  <c r="T13" i="3"/>
  <c r="U13" i="3"/>
  <c r="V13" i="3"/>
  <c r="M31" i="2" l="1"/>
  <c r="N31" i="2" s="1"/>
  <c r="N32" i="2" s="1"/>
  <c r="M25" i="2"/>
  <c r="N25" i="2" s="1"/>
  <c r="M12" i="2"/>
  <c r="N12" i="2" s="1"/>
  <c r="M15" i="2"/>
  <c r="N15" i="2" s="1"/>
  <c r="N7" i="2"/>
  <c r="H32" i="2"/>
  <c r="M21" i="2"/>
  <c r="N21" i="2" s="1"/>
  <c r="M22" i="2"/>
  <c r="N22" i="2" s="1"/>
  <c r="M23" i="2"/>
  <c r="N23" i="2" s="1"/>
  <c r="M19" i="2"/>
  <c r="N19" i="2" s="1"/>
  <c r="M28" i="2"/>
  <c r="N28" i="2" s="1"/>
  <c r="U6" i="3"/>
  <c r="M16" i="2" s="1"/>
  <c r="N16" i="2" s="1"/>
  <c r="V6" i="3"/>
  <c r="M13" i="2" s="1"/>
  <c r="N13" i="2" s="1"/>
  <c r="L6" i="3"/>
  <c r="M8" i="2" s="1"/>
  <c r="N8" i="2" s="1"/>
  <c r="M6" i="3"/>
  <c r="N6" i="3"/>
  <c r="M10" i="2" s="1"/>
  <c r="N10" i="2" s="1"/>
  <c r="O6" i="3"/>
  <c r="P6" i="3"/>
  <c r="Q6" i="3"/>
  <c r="R6" i="3"/>
  <c r="S6" i="3"/>
  <c r="T6" i="3"/>
  <c r="M11" i="2"/>
  <c r="N11" i="2" s="1"/>
  <c r="M27" i="2"/>
  <c r="N27" i="2" s="1"/>
  <c r="M26" i="2"/>
  <c r="N26" i="2" s="1"/>
  <c r="M24" i="2"/>
  <c r="N24" i="2" s="1"/>
  <c r="M14" i="2"/>
  <c r="N14" i="2" s="1"/>
  <c r="M9" i="2"/>
  <c r="N9" i="2" s="1"/>
  <c r="M20" i="2"/>
  <c r="N20" i="2" s="1"/>
  <c r="K13" i="3"/>
  <c r="K6" i="3"/>
  <c r="N29" i="2" l="1"/>
  <c r="N17" i="2"/>
  <c r="L31" i="2"/>
  <c r="L32" i="2" s="1"/>
  <c r="N34" i="2" l="1"/>
  <c r="L20" i="2"/>
  <c r="L19" i="2"/>
  <c r="L8" i="2"/>
  <c r="H22" i="2"/>
  <c r="H28" i="2"/>
  <c r="H25" i="2"/>
  <c r="H23" i="2"/>
  <c r="H21" i="2"/>
  <c r="H20" i="2"/>
  <c r="H24" i="2"/>
  <c r="H26" i="2"/>
  <c r="H27" i="2"/>
  <c r="H19" i="2"/>
  <c r="H8" i="2"/>
  <c r="H9" i="2"/>
  <c r="H10" i="2"/>
  <c r="H11" i="2"/>
  <c r="H12" i="2"/>
  <c r="H13" i="2"/>
  <c r="H14" i="2"/>
  <c r="H15" i="2"/>
  <c r="H16" i="2"/>
  <c r="H7" i="2"/>
  <c r="N35" i="2" l="1"/>
  <c r="N36" i="2" s="1"/>
  <c r="H29" i="2"/>
  <c r="H17" i="2"/>
  <c r="L29" i="2"/>
  <c r="L17" i="2"/>
  <c r="L34" i="2" l="1"/>
  <c r="L35" i="2" s="1"/>
  <c r="L36" i="2" s="1"/>
  <c r="N39" i="2" s="1"/>
  <c r="H34" i="2"/>
  <c r="H35" i="2" s="1"/>
  <c r="H36" i="2" s="1"/>
</calcChain>
</file>

<file path=xl/sharedStrings.xml><?xml version="1.0" encoding="utf-8"?>
<sst xmlns="http://schemas.openxmlformats.org/spreadsheetml/2006/main" count="137" uniqueCount="72">
  <si>
    <t>Sl. No.</t>
  </si>
  <si>
    <t>Item Description</t>
  </si>
  <si>
    <t>Unit</t>
  </si>
  <si>
    <t>Qty</t>
  </si>
  <si>
    <t>Rate</t>
  </si>
  <si>
    <t>Amount</t>
  </si>
  <si>
    <t>BOQ(Annexure-1)</t>
  </si>
  <si>
    <t>Nos.</t>
  </si>
  <si>
    <t>Total Including GST</t>
  </si>
  <si>
    <t>Standard Installation, Pressure Testing, Vacummizing, Testing &amp; Commissioning of Hi Wall Unit - 1.5 TR 3 star</t>
  </si>
  <si>
    <t>Interconnecting Cable Indoor &amp; Outdoor - 2.5 sq.mm x 4 core</t>
  </si>
  <si>
    <t>Interconnecting Power Cable - 1.5 sq.mm x 3 core</t>
  </si>
  <si>
    <t xml:space="preserve">Drain Pipe - 25mm </t>
  </si>
  <si>
    <t>Outdoor Unit L-Stand for Hi Wall Unit</t>
  </si>
  <si>
    <t>Wrapping Tape and Sleeve for Drain Pipe</t>
  </si>
  <si>
    <t>Three Pin Top</t>
  </si>
  <si>
    <t>Rubber Stand</t>
  </si>
  <si>
    <t>Drain Insulation</t>
  </si>
  <si>
    <t>A</t>
  </si>
  <si>
    <t>RMT</t>
  </si>
  <si>
    <t xml:space="preserve">Gymnasium &amp; Indoor Games - Hi Wall Unit - 2.02 TR 3Star Inverter Split (FTKL71) </t>
  </si>
  <si>
    <t>Standard Installation, Pressure Testing, Vacummizing, Testing &amp; Commissioning of Hi Wall Unit - 2.02 TR 3 star</t>
  </si>
  <si>
    <t>Piping work including supply and instalation for 2.02TR Hi Wall Unit</t>
  </si>
  <si>
    <t>B</t>
  </si>
  <si>
    <t>Total</t>
  </si>
  <si>
    <t>Grand Total</t>
  </si>
  <si>
    <t>GSt @ 18%</t>
  </si>
  <si>
    <t>Society office - Hi Wall Unit - 1.5 TR 3Star Inverter Split (FTKC50)</t>
  </si>
  <si>
    <t>Piping work including supply and installation for 1.5TR Hi Wall Unit</t>
  </si>
  <si>
    <t>HSN Code</t>
  </si>
  <si>
    <t>As per WO</t>
  </si>
  <si>
    <r>
      <t xml:space="preserve">Outdoor Unit L-Stand </t>
    </r>
    <r>
      <rPr>
        <sz val="10"/>
        <color rgb="FFFF0000"/>
        <rFont val="Arial"/>
        <family val="2"/>
      </rPr>
      <t xml:space="preserve">Jumbo </t>
    </r>
    <r>
      <rPr>
        <sz val="10"/>
        <color indexed="8"/>
        <rFont val="Arial"/>
        <family val="2"/>
      </rPr>
      <t>for Hi Wall Unit</t>
    </r>
  </si>
  <si>
    <t xml:space="preserve">T.C.G Real Estate- Hinjewadi </t>
  </si>
  <si>
    <t>Sr.No</t>
  </si>
  <si>
    <t>Location</t>
  </si>
  <si>
    <t xml:space="preserve">AC Type </t>
  </si>
  <si>
    <t xml:space="preserve">Tonneg </t>
  </si>
  <si>
    <t xml:space="preserve">Indoor Unit Details </t>
  </si>
  <si>
    <t xml:space="preserve">Outdoor Unit Details </t>
  </si>
  <si>
    <t xml:space="preserve">AC QTY </t>
  </si>
  <si>
    <t xml:space="preserve">Copper Pipe (RMT) </t>
  </si>
  <si>
    <t xml:space="preserve">Communication cable (RMT) </t>
  </si>
  <si>
    <t>Power Supply Cable (RMT)</t>
  </si>
  <si>
    <t xml:space="preserve">Drain (RMT) </t>
  </si>
  <si>
    <t xml:space="preserve">L Type Stand (Nos.)  </t>
  </si>
  <si>
    <t xml:space="preserve">Jumbo L Stand (Nos.) </t>
  </si>
  <si>
    <t xml:space="preserve">Rubber pad (Nos.) </t>
  </si>
  <si>
    <t>Pin Top (Nos.)</t>
  </si>
  <si>
    <t>IDU &amp; ODU (Nos.)</t>
  </si>
  <si>
    <t xml:space="preserve">Drain Insulation(RMT) </t>
  </si>
  <si>
    <t>Rapping Tape (Nos.)</t>
  </si>
  <si>
    <t>Model No.</t>
  </si>
  <si>
    <t xml:space="preserve">Split </t>
  </si>
  <si>
    <t>Office</t>
  </si>
  <si>
    <t>Multipurpose Holl 1</t>
  </si>
  <si>
    <t>Multipurpose Holl 2</t>
  </si>
  <si>
    <t>GYM 1</t>
  </si>
  <si>
    <t>GYM 2</t>
  </si>
  <si>
    <t xml:space="preserve">1.5 TR </t>
  </si>
  <si>
    <t xml:space="preserve">2.0 TR </t>
  </si>
  <si>
    <t>FTKC50UV16VF</t>
  </si>
  <si>
    <t>FTKL71UV16M</t>
  </si>
  <si>
    <t>Site Name &amp; Addressed :- VHTPL IJK- Club house</t>
  </si>
  <si>
    <t>Total for Extra</t>
  </si>
  <si>
    <t>Additional items</t>
  </si>
  <si>
    <t>Qty Change</t>
  </si>
  <si>
    <t>Amount Change</t>
  </si>
  <si>
    <t>As per WO done on site</t>
  </si>
  <si>
    <t>Remarks</t>
  </si>
  <si>
    <t>Machin to 3 meter Copper pipe free,above 3 meter  qty in billing</t>
  </si>
  <si>
    <t>Machin to 3 meter mains wire  free, above 3 meter qty in billing</t>
  </si>
  <si>
    <t>As per work done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</si>
</sst>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00000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8"/>
      <name val="Calibri"/>
      <family val="2"/>
      <scheme val="minor"/>
    </font>
    <font>
      <sz val="10"/>
      <color rgb="FFFF0000"/>
      <name val="Arial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0"/>
      <color indexed="8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2">
    <xf numFmtId="0" fontId="0" fillId="0" borderId="0" xfId="0"/>
    <xf numFmtId="0" fontId="0" fillId="0" borderId="1" xfId="0" applyBorder="1"/>
    <xf numFmtId="0" fontId="2" fillId="0" borderId="1" xfId="0" applyFont="1" applyBorder="1"/>
    <xf numFmtId="43" fontId="0" fillId="0" borderId="1" xfId="1" applyFont="1" applyBorder="1"/>
    <xf numFmtId="43" fontId="2" fillId="2" borderId="1" xfId="1" applyFont="1" applyFill="1" applyBorder="1"/>
    <xf numFmtId="43" fontId="0" fillId="0" borderId="0" xfId="1" applyFont="1"/>
    <xf numFmtId="0" fontId="3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43" fontId="2" fillId="0" borderId="1" xfId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" fontId="0" fillId="3" borderId="1" xfId="0" applyNumberFormat="1" applyFill="1" applyBorder="1" applyAlignment="1">
      <alignment horizontal="center" vertical="center"/>
    </xf>
    <xf numFmtId="2" fontId="0" fillId="3" borderId="1" xfId="0" applyNumberFormat="1" applyFill="1" applyBorder="1" applyAlignment="1">
      <alignment horizontal="center" vertical="center"/>
    </xf>
    <xf numFmtId="0" fontId="9" fillId="8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" fontId="6" fillId="3" borderId="1" xfId="0" applyNumberFormat="1" applyFont="1" applyFill="1" applyBorder="1" applyAlignment="1">
      <alignment horizontal="center" vertical="center"/>
    </xf>
    <xf numFmtId="1" fontId="0" fillId="4" borderId="1" xfId="0" applyNumberFormat="1" applyFill="1" applyBorder="1" applyAlignment="1">
      <alignment horizontal="center" vertical="center"/>
    </xf>
    <xf numFmtId="2" fontId="0" fillId="4" borderId="1" xfId="0" applyNumberFormat="1" applyFill="1" applyBorder="1" applyAlignment="1">
      <alignment horizontal="center" vertical="center"/>
    </xf>
    <xf numFmtId="1" fontId="0" fillId="0" borderId="0" xfId="0" applyNumberFormat="1"/>
    <xf numFmtId="43" fontId="2" fillId="9" borderId="1" xfId="1" applyFont="1" applyFill="1" applyBorder="1"/>
    <xf numFmtId="0" fontId="3" fillId="9" borderId="1" xfId="0" applyFont="1" applyFill="1" applyBorder="1" applyAlignment="1">
      <alignment vertical="center" wrapText="1"/>
    </xf>
    <xf numFmtId="43" fontId="2" fillId="10" borderId="1" xfId="1" applyFont="1" applyFill="1" applyBorder="1"/>
    <xf numFmtId="0" fontId="3" fillId="3" borderId="5" xfId="0" applyFont="1" applyFill="1" applyBorder="1" applyAlignment="1">
      <alignment vertical="center" wrapText="1"/>
    </xf>
    <xf numFmtId="0" fontId="3" fillId="3" borderId="5" xfId="0" applyFont="1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 wrapText="1"/>
    </xf>
    <xf numFmtId="43" fontId="0" fillId="0" borderId="5" xfId="1" applyFont="1" applyBorder="1"/>
    <xf numFmtId="0" fontId="2" fillId="9" borderId="1" xfId="0" applyFont="1" applyFill="1" applyBorder="1" applyAlignment="1">
      <alignment horizontal="center" wrapText="1"/>
    </xf>
    <xf numFmtId="0" fontId="2" fillId="9" borderId="1" xfId="0" applyFont="1" applyFill="1" applyBorder="1" applyAlignment="1">
      <alignment horizontal="left" wrapText="1"/>
    </xf>
    <xf numFmtId="0" fontId="0" fillId="9" borderId="1" xfId="0" applyFill="1" applyBorder="1"/>
    <xf numFmtId="0" fontId="0" fillId="9" borderId="1" xfId="0" applyFill="1" applyBorder="1" applyAlignment="1">
      <alignment horizontal="center" vertical="center"/>
    </xf>
    <xf numFmtId="0" fontId="3" fillId="9" borderId="1" xfId="0" applyFont="1" applyFill="1" applyBorder="1" applyAlignment="1">
      <alignment horizontal="center" vertical="center" wrapText="1"/>
    </xf>
    <xf numFmtId="0" fontId="2" fillId="10" borderId="1" xfId="0" applyFont="1" applyFill="1" applyBorder="1" applyAlignment="1">
      <alignment horizontal="center" wrapText="1"/>
    </xf>
    <xf numFmtId="0" fontId="10" fillId="10" borderId="1" xfId="0" applyFont="1" applyFill="1" applyBorder="1" applyAlignment="1">
      <alignment vertical="center" wrapText="1"/>
    </xf>
    <xf numFmtId="0" fontId="0" fillId="10" borderId="1" xfId="0" applyFill="1" applyBorder="1"/>
    <xf numFmtId="0" fontId="0" fillId="10" borderId="1" xfId="0" applyFill="1" applyBorder="1" applyAlignment="1">
      <alignment horizontal="center" vertical="center"/>
    </xf>
    <xf numFmtId="0" fontId="3" fillId="10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wrapText="1"/>
    </xf>
    <xf numFmtId="43" fontId="2" fillId="3" borderId="1" xfId="1" applyFont="1" applyFill="1" applyBorder="1"/>
    <xf numFmtId="0" fontId="0" fillId="0" borderId="1" xfId="0" applyBorder="1" applyAlignment="1"/>
    <xf numFmtId="0" fontId="0" fillId="0" borderId="2" xfId="0" applyBorder="1"/>
    <xf numFmtId="0" fontId="0" fillId="9" borderId="2" xfId="0" applyFill="1" applyBorder="1"/>
    <xf numFmtId="0" fontId="0" fillId="10" borderId="2" xfId="0" applyFill="1" applyBorder="1"/>
    <xf numFmtId="0" fontId="0" fillId="3" borderId="2" xfId="0" applyFill="1" applyBorder="1"/>
    <xf numFmtId="2" fontId="0" fillId="0" borderId="1" xfId="0" applyNumberFormat="1" applyBorder="1"/>
    <xf numFmtId="43" fontId="0" fillId="9" borderId="0" xfId="0" applyNumberFormat="1" applyFill="1"/>
    <xf numFmtId="2" fontId="0" fillId="9" borderId="1" xfId="0" applyNumberFormat="1" applyFill="1" applyBorder="1"/>
    <xf numFmtId="0" fontId="2" fillId="10" borderId="1" xfId="0" applyFont="1" applyFill="1" applyBorder="1" applyAlignment="1"/>
    <xf numFmtId="0" fontId="2" fillId="2" borderId="1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2" fillId="9" borderId="1" xfId="0" applyFont="1" applyFill="1" applyBorder="1" applyAlignment="1">
      <alignment vertical="center"/>
    </xf>
    <xf numFmtId="0" fontId="0" fillId="9" borderId="1" xfId="0" applyFill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6" fillId="8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 wrapText="1"/>
    </xf>
    <xf numFmtId="0" fontId="7" fillId="7" borderId="5" xfId="0" applyFont="1" applyFill="1" applyBorder="1" applyAlignment="1">
      <alignment horizontal="center" vertical="center" wrapText="1"/>
    </xf>
    <xf numFmtId="0" fontId="7" fillId="7" borderId="6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43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O43"/>
  <sheetViews>
    <sheetView tabSelected="1" workbookViewId="0">
      <pane ySplit="4" topLeftCell="A23" activePane="bottomLeft" state="frozen"/>
      <selection pane="bottomLeft" activeCell="N39" sqref="N39"/>
    </sheetView>
  </sheetViews>
  <sheetFormatPr defaultRowHeight="15" x14ac:dyDescent="0.25"/>
  <cols>
    <col min="2" max="2" width="9.140625" style="14"/>
    <col min="3" max="3" width="57.140625" customWidth="1"/>
    <col min="4" max="4" width="13.140625" customWidth="1"/>
    <col min="8" max="8" width="11.5703125" style="5" bestFit="1" customWidth="1"/>
    <col min="9" max="9" width="2.28515625" customWidth="1"/>
    <col min="11" max="11" width="10" bestFit="1" customWidth="1"/>
    <col min="12" max="12" width="11.5703125" style="5" bestFit="1" customWidth="1"/>
    <col min="13" max="13" width="10.7109375" bestFit="1" customWidth="1"/>
    <col min="14" max="14" width="14.7109375" bestFit="1" customWidth="1"/>
    <col min="15" max="15" width="17.5703125" customWidth="1"/>
  </cols>
  <sheetData>
    <row r="3" spans="2:15" s="60" customFormat="1" ht="26.45" customHeight="1" x14ac:dyDescent="0.25">
      <c r="B3" s="58" t="s">
        <v>6</v>
      </c>
      <c r="C3" s="58"/>
      <c r="D3" s="58"/>
      <c r="E3" s="58"/>
      <c r="F3" s="59" t="s">
        <v>30</v>
      </c>
      <c r="G3" s="58"/>
      <c r="H3" s="58"/>
      <c r="J3" s="61" t="s">
        <v>67</v>
      </c>
      <c r="K3" s="62"/>
      <c r="L3" s="62"/>
      <c r="M3" s="62"/>
      <c r="N3" s="62"/>
      <c r="O3" s="63" t="s">
        <v>68</v>
      </c>
    </row>
    <row r="4" spans="2:15" s="16" customFormat="1" x14ac:dyDescent="0.25">
      <c r="B4" s="12" t="s">
        <v>0</v>
      </c>
      <c r="C4" s="12" t="s">
        <v>1</v>
      </c>
      <c r="D4" s="12" t="s">
        <v>29</v>
      </c>
      <c r="E4" s="12" t="s">
        <v>2</v>
      </c>
      <c r="F4" s="12" t="s">
        <v>3</v>
      </c>
      <c r="G4" s="12" t="s">
        <v>4</v>
      </c>
      <c r="H4" s="15" t="s">
        <v>5</v>
      </c>
      <c r="J4" s="12" t="s">
        <v>3</v>
      </c>
      <c r="K4" s="12" t="s">
        <v>4</v>
      </c>
      <c r="L4" s="15" t="s">
        <v>5</v>
      </c>
      <c r="M4" s="12" t="s">
        <v>65</v>
      </c>
      <c r="N4" s="12" t="s">
        <v>66</v>
      </c>
      <c r="O4" s="12"/>
    </row>
    <row r="5" spans="2:15" s="16" customFormat="1" x14ac:dyDescent="0.25">
      <c r="B5" s="12"/>
      <c r="C5" s="12"/>
      <c r="D5" s="12"/>
      <c r="E5" s="12"/>
      <c r="F5" s="12"/>
      <c r="G5" s="12"/>
      <c r="H5" s="15"/>
      <c r="J5" s="12"/>
      <c r="K5" s="12"/>
      <c r="L5" s="15"/>
      <c r="M5" s="12"/>
      <c r="N5" s="12"/>
      <c r="O5" s="12"/>
    </row>
    <row r="6" spans="2:15" x14ac:dyDescent="0.25">
      <c r="B6" s="13" t="s">
        <v>18</v>
      </c>
      <c r="C6" s="2" t="s">
        <v>27</v>
      </c>
      <c r="D6" s="2"/>
      <c r="E6" s="1"/>
      <c r="F6" s="1"/>
      <c r="G6" s="1"/>
      <c r="H6" s="3"/>
      <c r="J6" s="1"/>
      <c r="K6" s="1"/>
      <c r="L6" s="3"/>
      <c r="M6" s="1"/>
      <c r="N6" s="1"/>
      <c r="O6" s="1"/>
    </row>
    <row r="7" spans="2:15" ht="25.5" x14ac:dyDescent="0.25">
      <c r="B7" s="13">
        <v>1</v>
      </c>
      <c r="C7" s="6" t="s">
        <v>9</v>
      </c>
      <c r="D7" s="8">
        <v>995469</v>
      </c>
      <c r="E7" s="8" t="s">
        <v>7</v>
      </c>
      <c r="F7" s="9">
        <v>1</v>
      </c>
      <c r="G7" s="10">
        <v>1300</v>
      </c>
      <c r="H7" s="3">
        <f>F7*G7</f>
        <v>1300</v>
      </c>
      <c r="J7" s="27">
        <f>JMR!K6</f>
        <v>1</v>
      </c>
      <c r="K7" s="10">
        <v>1300</v>
      </c>
      <c r="L7" s="3">
        <f>J7*K7</f>
        <v>1300</v>
      </c>
      <c r="M7" s="54">
        <f>J7-F7</f>
        <v>0</v>
      </c>
      <c r="N7" s="1">
        <f>M7*K7</f>
        <v>0</v>
      </c>
      <c r="O7" s="1" t="s">
        <v>71</v>
      </c>
    </row>
    <row r="8" spans="2:15" ht="75" x14ac:dyDescent="0.25">
      <c r="B8" s="13">
        <v>2</v>
      </c>
      <c r="C8" s="7" t="s">
        <v>28</v>
      </c>
      <c r="D8" s="8">
        <v>741110</v>
      </c>
      <c r="E8" s="8" t="s">
        <v>19</v>
      </c>
      <c r="F8" s="9">
        <v>15</v>
      </c>
      <c r="G8" s="10">
        <v>850</v>
      </c>
      <c r="H8" s="3">
        <f t="shared" ref="H8:H16" si="0">F8*G8</f>
        <v>12750</v>
      </c>
      <c r="J8" s="27">
        <f>JMR!L6</f>
        <v>3</v>
      </c>
      <c r="K8" s="10">
        <v>850</v>
      </c>
      <c r="L8" s="3">
        <f t="shared" ref="L8:L16" si="1">J8*K8</f>
        <v>2550</v>
      </c>
      <c r="M8" s="54">
        <f t="shared" ref="M8:M16" si="2">J8-F8</f>
        <v>-12</v>
      </c>
      <c r="N8" s="1">
        <f t="shared" ref="N8:N16" si="3">M8*K8</f>
        <v>-10200</v>
      </c>
      <c r="O8" s="64" t="s">
        <v>69</v>
      </c>
    </row>
    <row r="9" spans="2:15" ht="60" x14ac:dyDescent="0.25">
      <c r="B9" s="13">
        <v>3</v>
      </c>
      <c r="C9" s="6" t="s">
        <v>10</v>
      </c>
      <c r="D9" s="8">
        <v>854460</v>
      </c>
      <c r="E9" s="8" t="s">
        <v>19</v>
      </c>
      <c r="F9" s="9">
        <v>15</v>
      </c>
      <c r="G9" s="10">
        <v>140</v>
      </c>
      <c r="H9" s="3">
        <f t="shared" si="0"/>
        <v>2100</v>
      </c>
      <c r="J9" s="27">
        <f>JMR!M6</f>
        <v>4</v>
      </c>
      <c r="K9" s="10">
        <v>140</v>
      </c>
      <c r="L9" s="3">
        <f t="shared" si="1"/>
        <v>560</v>
      </c>
      <c r="M9" s="54">
        <f t="shared" si="2"/>
        <v>-11</v>
      </c>
      <c r="N9" s="1">
        <f t="shared" si="3"/>
        <v>-1540</v>
      </c>
      <c r="O9" s="64" t="s">
        <v>70</v>
      </c>
    </row>
    <row r="10" spans="2:15" x14ac:dyDescent="0.25">
      <c r="B10" s="13">
        <v>4</v>
      </c>
      <c r="C10" s="6" t="s">
        <v>11</v>
      </c>
      <c r="D10" s="8">
        <v>854460</v>
      </c>
      <c r="E10" s="8" t="s">
        <v>19</v>
      </c>
      <c r="F10" s="9">
        <v>15</v>
      </c>
      <c r="G10" s="10">
        <v>130</v>
      </c>
      <c r="H10" s="3">
        <f t="shared" si="0"/>
        <v>1950</v>
      </c>
      <c r="J10" s="27">
        <f>JMR!N6</f>
        <v>4.72</v>
      </c>
      <c r="K10" s="10">
        <v>130</v>
      </c>
      <c r="L10" s="3">
        <f t="shared" si="1"/>
        <v>613.6</v>
      </c>
      <c r="M10" s="54">
        <f t="shared" si="2"/>
        <v>-10.280000000000001</v>
      </c>
      <c r="N10" s="1">
        <f t="shared" si="3"/>
        <v>-1336.4</v>
      </c>
      <c r="O10" s="1" t="s">
        <v>71</v>
      </c>
    </row>
    <row r="11" spans="2:15" x14ac:dyDescent="0.25">
      <c r="B11" s="13">
        <v>5</v>
      </c>
      <c r="C11" s="7" t="s">
        <v>12</v>
      </c>
      <c r="D11" s="8">
        <v>391723</v>
      </c>
      <c r="E11" s="8" t="s">
        <v>19</v>
      </c>
      <c r="F11" s="9">
        <v>15</v>
      </c>
      <c r="G11" s="10">
        <v>100</v>
      </c>
      <c r="H11" s="3">
        <f t="shared" si="0"/>
        <v>1500</v>
      </c>
      <c r="J11" s="27">
        <f>JMR!O6</f>
        <v>6.3</v>
      </c>
      <c r="K11" s="10">
        <v>100</v>
      </c>
      <c r="L11" s="3">
        <f t="shared" si="1"/>
        <v>630</v>
      </c>
      <c r="M11" s="54">
        <f t="shared" si="2"/>
        <v>-8.6999999999999993</v>
      </c>
      <c r="N11" s="1">
        <f t="shared" si="3"/>
        <v>-869.99999999999989</v>
      </c>
      <c r="O11" s="1" t="s">
        <v>71</v>
      </c>
    </row>
    <row r="12" spans="2:15" x14ac:dyDescent="0.25">
      <c r="B12" s="13">
        <v>6</v>
      </c>
      <c r="C12" s="6" t="s">
        <v>13</v>
      </c>
      <c r="D12" s="8">
        <v>730110</v>
      </c>
      <c r="E12" s="8" t="s">
        <v>7</v>
      </c>
      <c r="F12" s="9">
        <v>1</v>
      </c>
      <c r="G12" s="10">
        <v>750</v>
      </c>
      <c r="H12" s="3">
        <f t="shared" si="0"/>
        <v>750</v>
      </c>
      <c r="J12" s="27">
        <f>JMR!P6</f>
        <v>1</v>
      </c>
      <c r="K12" s="10">
        <v>750</v>
      </c>
      <c r="L12" s="3">
        <f t="shared" si="1"/>
        <v>750</v>
      </c>
      <c r="M12" s="54">
        <f t="shared" si="2"/>
        <v>0</v>
      </c>
      <c r="N12" s="1">
        <f t="shared" si="3"/>
        <v>0</v>
      </c>
      <c r="O12" s="1" t="s">
        <v>71</v>
      </c>
    </row>
    <row r="13" spans="2:15" x14ac:dyDescent="0.25">
      <c r="B13" s="13">
        <v>7</v>
      </c>
      <c r="C13" s="6" t="s">
        <v>14</v>
      </c>
      <c r="D13" s="8">
        <v>995460</v>
      </c>
      <c r="E13" s="8" t="s">
        <v>19</v>
      </c>
      <c r="F13" s="9">
        <v>10</v>
      </c>
      <c r="G13" s="10">
        <v>200</v>
      </c>
      <c r="H13" s="3">
        <f t="shared" si="0"/>
        <v>2000</v>
      </c>
      <c r="J13" s="27">
        <v>1</v>
      </c>
      <c r="K13" s="10">
        <v>200</v>
      </c>
      <c r="L13" s="3">
        <f t="shared" si="1"/>
        <v>200</v>
      </c>
      <c r="M13" s="54">
        <f t="shared" si="2"/>
        <v>-9</v>
      </c>
      <c r="N13" s="1">
        <f t="shared" si="3"/>
        <v>-1800</v>
      </c>
      <c r="O13" s="1" t="s">
        <v>71</v>
      </c>
    </row>
    <row r="14" spans="2:15" x14ac:dyDescent="0.25">
      <c r="B14" s="13">
        <v>8</v>
      </c>
      <c r="C14" s="6" t="s">
        <v>15</v>
      </c>
      <c r="D14" s="8">
        <v>853690</v>
      </c>
      <c r="E14" s="8" t="s">
        <v>7</v>
      </c>
      <c r="F14" s="9">
        <v>1</v>
      </c>
      <c r="G14" s="10">
        <v>150</v>
      </c>
      <c r="H14" s="3">
        <f t="shared" si="0"/>
        <v>150</v>
      </c>
      <c r="J14" s="27">
        <f>JMR!S6</f>
        <v>1</v>
      </c>
      <c r="K14" s="10">
        <v>150</v>
      </c>
      <c r="L14" s="3">
        <f t="shared" si="1"/>
        <v>150</v>
      </c>
      <c r="M14" s="54">
        <f t="shared" si="2"/>
        <v>0</v>
      </c>
      <c r="N14" s="1">
        <f t="shared" si="3"/>
        <v>0</v>
      </c>
      <c r="O14" s="1" t="s">
        <v>71</v>
      </c>
    </row>
    <row r="15" spans="2:15" x14ac:dyDescent="0.25">
      <c r="B15" s="13">
        <v>9</v>
      </c>
      <c r="C15" s="6" t="s">
        <v>16</v>
      </c>
      <c r="D15" s="8">
        <v>730110</v>
      </c>
      <c r="E15" s="8" t="s">
        <v>7</v>
      </c>
      <c r="F15" s="9">
        <v>4</v>
      </c>
      <c r="G15" s="10">
        <v>60</v>
      </c>
      <c r="H15" s="3">
        <f t="shared" si="0"/>
        <v>240</v>
      </c>
      <c r="J15" s="27">
        <f>JMR!R6</f>
        <v>1</v>
      </c>
      <c r="K15" s="10">
        <v>60</v>
      </c>
      <c r="L15" s="3">
        <f t="shared" si="1"/>
        <v>60</v>
      </c>
      <c r="M15" s="54">
        <f t="shared" si="2"/>
        <v>-3</v>
      </c>
      <c r="N15" s="1">
        <f t="shared" si="3"/>
        <v>-180</v>
      </c>
      <c r="O15" s="1" t="s">
        <v>71</v>
      </c>
    </row>
    <row r="16" spans="2:15" x14ac:dyDescent="0.25">
      <c r="B16" s="13">
        <v>10</v>
      </c>
      <c r="C16" s="6" t="s">
        <v>17</v>
      </c>
      <c r="D16" s="8">
        <v>995469</v>
      </c>
      <c r="E16" s="8" t="s">
        <v>19</v>
      </c>
      <c r="F16" s="9">
        <v>15</v>
      </c>
      <c r="G16" s="10">
        <v>30</v>
      </c>
      <c r="H16" s="3">
        <f t="shared" si="0"/>
        <v>450</v>
      </c>
      <c r="J16" s="27">
        <f>JMR!U6</f>
        <v>0</v>
      </c>
      <c r="K16" s="10">
        <v>30</v>
      </c>
      <c r="L16" s="3">
        <f t="shared" si="1"/>
        <v>0</v>
      </c>
      <c r="M16" s="54">
        <f t="shared" si="2"/>
        <v>-15</v>
      </c>
      <c r="N16" s="1">
        <f t="shared" si="3"/>
        <v>-450</v>
      </c>
      <c r="O16" s="1" t="s">
        <v>71</v>
      </c>
    </row>
    <row r="17" spans="2:15" x14ac:dyDescent="0.25">
      <c r="B17" s="65" t="s">
        <v>24</v>
      </c>
      <c r="C17" s="66"/>
      <c r="D17" s="66"/>
      <c r="E17" s="66"/>
      <c r="F17" s="66"/>
      <c r="G17" s="67"/>
      <c r="H17" s="4">
        <f>SUM(H7:H16)</f>
        <v>23190</v>
      </c>
      <c r="J17" s="1"/>
      <c r="K17" s="1"/>
      <c r="L17" s="4">
        <f>SUM(L7:L16)</f>
        <v>6813.6</v>
      </c>
      <c r="M17" s="1"/>
      <c r="N17" s="4">
        <f>SUM(N7:N16)</f>
        <v>-16376.4</v>
      </c>
      <c r="O17" s="1"/>
    </row>
    <row r="18" spans="2:15" ht="30" x14ac:dyDescent="0.25">
      <c r="B18" s="13" t="s">
        <v>23</v>
      </c>
      <c r="C18" s="11" t="s">
        <v>20</v>
      </c>
      <c r="D18" s="11"/>
      <c r="E18" s="1"/>
      <c r="F18" s="1"/>
      <c r="G18" s="1"/>
      <c r="H18" s="3"/>
      <c r="J18" s="1"/>
      <c r="K18" s="1"/>
      <c r="L18" s="3"/>
      <c r="M18" s="1"/>
      <c r="N18" s="1"/>
      <c r="O18" s="1"/>
    </row>
    <row r="19" spans="2:15" ht="25.5" x14ac:dyDescent="0.25">
      <c r="B19" s="13">
        <v>1</v>
      </c>
      <c r="C19" s="6" t="s">
        <v>21</v>
      </c>
      <c r="D19" s="8">
        <v>995469</v>
      </c>
      <c r="E19" s="8" t="s">
        <v>7</v>
      </c>
      <c r="F19" s="9">
        <v>4</v>
      </c>
      <c r="G19" s="10">
        <v>1300</v>
      </c>
      <c r="H19" s="3">
        <f>F19*G19</f>
        <v>5200</v>
      </c>
      <c r="J19" s="26">
        <f>JMR!K13</f>
        <v>4</v>
      </c>
      <c r="K19" s="10">
        <v>1300</v>
      </c>
      <c r="L19" s="3">
        <f>J19*K19</f>
        <v>5200</v>
      </c>
      <c r="M19" s="54">
        <f t="shared" ref="M19:M28" si="4">J19-F19</f>
        <v>0</v>
      </c>
      <c r="N19" s="1">
        <f t="shared" ref="N19:N28" si="5">M19*K19</f>
        <v>0</v>
      </c>
      <c r="O19" s="1" t="s">
        <v>71</v>
      </c>
    </row>
    <row r="20" spans="2:15" ht="75" x14ac:dyDescent="0.25">
      <c r="B20" s="13">
        <v>2</v>
      </c>
      <c r="C20" s="7" t="s">
        <v>22</v>
      </c>
      <c r="D20" s="8">
        <v>741110</v>
      </c>
      <c r="E20" s="8" t="s">
        <v>19</v>
      </c>
      <c r="F20" s="9">
        <v>60</v>
      </c>
      <c r="G20" s="10">
        <v>850</v>
      </c>
      <c r="H20" s="3">
        <f t="shared" ref="H20:H28" si="6">F20*G20</f>
        <v>51000</v>
      </c>
      <c r="J20" s="26">
        <f>JMR!L13</f>
        <v>3</v>
      </c>
      <c r="K20" s="10">
        <v>850</v>
      </c>
      <c r="L20" s="3">
        <f t="shared" ref="L20:L28" si="7">J20*K20</f>
        <v>2550</v>
      </c>
      <c r="M20" s="54">
        <f t="shared" si="4"/>
        <v>-57</v>
      </c>
      <c r="N20" s="1">
        <f t="shared" si="5"/>
        <v>-48450</v>
      </c>
      <c r="O20" s="64" t="s">
        <v>69</v>
      </c>
    </row>
    <row r="21" spans="2:15" ht="60" x14ac:dyDescent="0.25">
      <c r="B21" s="13">
        <v>3</v>
      </c>
      <c r="C21" s="7" t="s">
        <v>10</v>
      </c>
      <c r="D21" s="8">
        <v>854460</v>
      </c>
      <c r="E21" s="8" t="s">
        <v>19</v>
      </c>
      <c r="F21" s="9">
        <v>60</v>
      </c>
      <c r="G21" s="10">
        <v>140</v>
      </c>
      <c r="H21" s="3">
        <f t="shared" si="6"/>
        <v>8400</v>
      </c>
      <c r="J21" s="26">
        <f>JMR!M13</f>
        <v>3.6</v>
      </c>
      <c r="K21" s="10">
        <v>140</v>
      </c>
      <c r="L21" s="3">
        <f t="shared" si="7"/>
        <v>504</v>
      </c>
      <c r="M21" s="54">
        <f t="shared" si="4"/>
        <v>-56.4</v>
      </c>
      <c r="N21" s="1">
        <f t="shared" si="5"/>
        <v>-7896</v>
      </c>
      <c r="O21" s="64" t="s">
        <v>70</v>
      </c>
    </row>
    <row r="22" spans="2:15" x14ac:dyDescent="0.25">
      <c r="B22" s="13">
        <v>4</v>
      </c>
      <c r="C22" s="7" t="s">
        <v>11</v>
      </c>
      <c r="D22" s="8">
        <v>854460</v>
      </c>
      <c r="E22" s="8" t="s">
        <v>19</v>
      </c>
      <c r="F22" s="9">
        <v>60</v>
      </c>
      <c r="G22" s="10">
        <v>130</v>
      </c>
      <c r="H22" s="3">
        <f t="shared" si="6"/>
        <v>7800</v>
      </c>
      <c r="J22" s="26">
        <f>JMR!N13</f>
        <v>18.8</v>
      </c>
      <c r="K22" s="10">
        <v>130</v>
      </c>
      <c r="L22" s="3">
        <f t="shared" si="7"/>
        <v>2444</v>
      </c>
      <c r="M22" s="54">
        <f t="shared" si="4"/>
        <v>-41.2</v>
      </c>
      <c r="N22" s="1">
        <f t="shared" si="5"/>
        <v>-5356</v>
      </c>
      <c r="O22" s="1" t="s">
        <v>71</v>
      </c>
    </row>
    <row r="23" spans="2:15" x14ac:dyDescent="0.25">
      <c r="B23" s="13">
        <v>5</v>
      </c>
      <c r="C23" s="7" t="s">
        <v>12</v>
      </c>
      <c r="D23" s="8">
        <v>391723</v>
      </c>
      <c r="E23" s="8" t="s">
        <v>19</v>
      </c>
      <c r="F23" s="9">
        <v>60</v>
      </c>
      <c r="G23" s="10">
        <v>100</v>
      </c>
      <c r="H23" s="3">
        <f t="shared" si="6"/>
        <v>6000</v>
      </c>
      <c r="J23" s="26">
        <f>JMR!O13</f>
        <v>17</v>
      </c>
      <c r="K23" s="10">
        <v>100</v>
      </c>
      <c r="L23" s="3">
        <f t="shared" si="7"/>
        <v>1700</v>
      </c>
      <c r="M23" s="54">
        <f t="shared" si="4"/>
        <v>-43</v>
      </c>
      <c r="N23" s="1">
        <f t="shared" si="5"/>
        <v>-4300</v>
      </c>
      <c r="O23" s="1" t="s">
        <v>71</v>
      </c>
    </row>
    <row r="24" spans="2:15" x14ac:dyDescent="0.25">
      <c r="B24" s="13">
        <v>6</v>
      </c>
      <c r="C24" s="6" t="s">
        <v>13</v>
      </c>
      <c r="D24" s="8">
        <v>730110</v>
      </c>
      <c r="E24" s="8" t="s">
        <v>7</v>
      </c>
      <c r="F24" s="9">
        <v>4</v>
      </c>
      <c r="G24" s="10">
        <v>750</v>
      </c>
      <c r="H24" s="3">
        <f t="shared" si="6"/>
        <v>3000</v>
      </c>
      <c r="J24" s="26">
        <f>JMR!P13</f>
        <v>0</v>
      </c>
      <c r="K24" s="10">
        <v>750</v>
      </c>
      <c r="L24" s="3">
        <f t="shared" si="7"/>
        <v>0</v>
      </c>
      <c r="M24" s="54">
        <f t="shared" si="4"/>
        <v>-4</v>
      </c>
      <c r="N24" s="1">
        <f t="shared" si="5"/>
        <v>-3000</v>
      </c>
      <c r="O24" s="1" t="s">
        <v>71</v>
      </c>
    </row>
    <row r="25" spans="2:15" x14ac:dyDescent="0.25">
      <c r="B25" s="13">
        <v>7</v>
      </c>
      <c r="C25" s="6" t="s">
        <v>14</v>
      </c>
      <c r="D25" s="8">
        <v>995460</v>
      </c>
      <c r="E25" s="8" t="s">
        <v>19</v>
      </c>
      <c r="F25" s="9">
        <v>40</v>
      </c>
      <c r="G25" s="10">
        <v>200</v>
      </c>
      <c r="H25" s="3">
        <f t="shared" si="6"/>
        <v>8000</v>
      </c>
      <c r="J25" s="26">
        <f>JMR!V13</f>
        <v>4</v>
      </c>
      <c r="K25" s="10">
        <v>200</v>
      </c>
      <c r="L25" s="3">
        <f t="shared" si="7"/>
        <v>800</v>
      </c>
      <c r="M25" s="54">
        <f t="shared" si="4"/>
        <v>-36</v>
      </c>
      <c r="N25" s="1">
        <f t="shared" si="5"/>
        <v>-7200</v>
      </c>
      <c r="O25" s="1" t="s">
        <v>71</v>
      </c>
    </row>
    <row r="26" spans="2:15" x14ac:dyDescent="0.25">
      <c r="B26" s="13">
        <v>8</v>
      </c>
      <c r="C26" s="6" t="s">
        <v>15</v>
      </c>
      <c r="D26" s="8">
        <v>853690</v>
      </c>
      <c r="E26" s="8" t="s">
        <v>7</v>
      </c>
      <c r="F26" s="9">
        <v>8</v>
      </c>
      <c r="G26" s="10">
        <v>150</v>
      </c>
      <c r="H26" s="3">
        <f t="shared" si="6"/>
        <v>1200</v>
      </c>
      <c r="J26" s="26">
        <f>JMR!S13</f>
        <v>4</v>
      </c>
      <c r="K26" s="10">
        <v>150</v>
      </c>
      <c r="L26" s="3">
        <f t="shared" si="7"/>
        <v>600</v>
      </c>
      <c r="M26" s="54">
        <f t="shared" si="4"/>
        <v>-4</v>
      </c>
      <c r="N26" s="1">
        <f t="shared" si="5"/>
        <v>-600</v>
      </c>
      <c r="O26" s="1" t="s">
        <v>71</v>
      </c>
    </row>
    <row r="27" spans="2:15" x14ac:dyDescent="0.25">
      <c r="B27" s="13">
        <v>9</v>
      </c>
      <c r="C27" s="6" t="s">
        <v>16</v>
      </c>
      <c r="D27" s="8">
        <v>730110</v>
      </c>
      <c r="E27" s="8" t="s">
        <v>7</v>
      </c>
      <c r="F27" s="9">
        <v>16</v>
      </c>
      <c r="G27" s="10">
        <v>60</v>
      </c>
      <c r="H27" s="3">
        <f t="shared" si="6"/>
        <v>960</v>
      </c>
      <c r="J27" s="26">
        <f>JMR!R13</f>
        <v>4</v>
      </c>
      <c r="K27" s="10">
        <v>60</v>
      </c>
      <c r="L27" s="3">
        <f t="shared" si="7"/>
        <v>240</v>
      </c>
      <c r="M27" s="54">
        <f t="shared" si="4"/>
        <v>-12</v>
      </c>
      <c r="N27" s="1">
        <f t="shared" si="5"/>
        <v>-720</v>
      </c>
      <c r="O27" s="1" t="s">
        <v>71</v>
      </c>
    </row>
    <row r="28" spans="2:15" x14ac:dyDescent="0.25">
      <c r="B28" s="24">
        <v>10</v>
      </c>
      <c r="C28" s="32" t="s">
        <v>17</v>
      </c>
      <c r="D28" s="33">
        <v>995469</v>
      </c>
      <c r="E28" s="33" t="s">
        <v>19</v>
      </c>
      <c r="F28" s="34">
        <v>60</v>
      </c>
      <c r="G28" s="35">
        <v>30</v>
      </c>
      <c r="H28" s="36">
        <f t="shared" si="6"/>
        <v>1800</v>
      </c>
      <c r="J28" s="26">
        <f>JMR!U13</f>
        <v>4</v>
      </c>
      <c r="K28" s="10">
        <v>30</v>
      </c>
      <c r="L28" s="3">
        <f t="shared" si="7"/>
        <v>120</v>
      </c>
      <c r="M28" s="54">
        <f t="shared" si="4"/>
        <v>-56</v>
      </c>
      <c r="N28" s="1">
        <f t="shared" si="5"/>
        <v>-1680</v>
      </c>
      <c r="O28" s="1" t="s">
        <v>71</v>
      </c>
    </row>
    <row r="29" spans="2:15" x14ac:dyDescent="0.25">
      <c r="B29" s="68" t="s">
        <v>24</v>
      </c>
      <c r="C29" s="68"/>
      <c r="D29" s="68"/>
      <c r="E29" s="68"/>
      <c r="F29" s="68"/>
      <c r="G29" s="68"/>
      <c r="H29" s="4">
        <f>SUM(H19:H28)</f>
        <v>93360</v>
      </c>
      <c r="I29" s="50"/>
      <c r="J29" s="1"/>
      <c r="K29" s="1"/>
      <c r="L29" s="4">
        <f>SUM(L19:L28)</f>
        <v>14158</v>
      </c>
      <c r="M29" s="1"/>
      <c r="N29" s="4">
        <f>SUM(N19:N28)</f>
        <v>-79202</v>
      </c>
      <c r="O29" s="1"/>
    </row>
    <row r="30" spans="2:15" x14ac:dyDescent="0.25">
      <c r="B30" s="37"/>
      <c r="C30" s="38" t="s">
        <v>64</v>
      </c>
      <c r="D30" s="37"/>
      <c r="E30" s="37"/>
      <c r="F30" s="37"/>
      <c r="G30" s="37"/>
      <c r="H30" s="29"/>
      <c r="I30" s="51"/>
      <c r="J30" s="39"/>
      <c r="K30" s="39"/>
      <c r="L30" s="29"/>
      <c r="M30" s="39"/>
      <c r="N30" s="39"/>
      <c r="O30" s="1"/>
    </row>
    <row r="31" spans="2:15" x14ac:dyDescent="0.25">
      <c r="B31" s="37"/>
      <c r="C31" s="30" t="s">
        <v>31</v>
      </c>
      <c r="D31" s="37"/>
      <c r="E31" s="37"/>
      <c r="F31" s="37"/>
      <c r="G31" s="37"/>
      <c r="H31" s="29">
        <v>0</v>
      </c>
      <c r="I31" s="51"/>
      <c r="J31" s="40">
        <v>4</v>
      </c>
      <c r="K31" s="41">
        <v>950</v>
      </c>
      <c r="L31" s="29">
        <f>J31*K31</f>
        <v>3800</v>
      </c>
      <c r="M31" s="56">
        <f t="shared" ref="M31" si="8">J31-F31</f>
        <v>4</v>
      </c>
      <c r="N31" s="39">
        <f t="shared" ref="N31" si="9">M31*K31</f>
        <v>3800</v>
      </c>
      <c r="O31" s="1"/>
    </row>
    <row r="32" spans="2:15" x14ac:dyDescent="0.25">
      <c r="B32" s="42"/>
      <c r="C32" s="43" t="s">
        <v>63</v>
      </c>
      <c r="D32" s="42"/>
      <c r="E32" s="42"/>
      <c r="F32" s="42"/>
      <c r="G32" s="42"/>
      <c r="H32" s="31">
        <f>H31</f>
        <v>0</v>
      </c>
      <c r="I32" s="52"/>
      <c r="J32" s="45"/>
      <c r="K32" s="46"/>
      <c r="L32" s="31">
        <f>L31</f>
        <v>3800</v>
      </c>
      <c r="M32" s="1"/>
      <c r="N32" s="31">
        <f>N31</f>
        <v>3800</v>
      </c>
      <c r="O32" s="1"/>
    </row>
    <row r="33" spans="2:15" x14ac:dyDescent="0.25">
      <c r="B33" s="47"/>
      <c r="C33" s="6"/>
      <c r="D33" s="47"/>
      <c r="E33" s="47"/>
      <c r="F33" s="47"/>
      <c r="G33" s="47"/>
      <c r="H33" s="48"/>
      <c r="I33" s="53"/>
      <c r="J33" s="9"/>
      <c r="K33" s="10"/>
      <c r="L33" s="48"/>
      <c r="M33" s="1"/>
      <c r="N33" s="1"/>
      <c r="O33" s="1"/>
    </row>
    <row r="34" spans="2:15" x14ac:dyDescent="0.25">
      <c r="B34" s="57"/>
      <c r="C34" s="57" t="s">
        <v>25</v>
      </c>
      <c r="D34" s="57"/>
      <c r="E34" s="57"/>
      <c r="F34" s="57"/>
      <c r="G34" s="57"/>
      <c r="H34" s="31">
        <f>H17+H29+H32</f>
        <v>116550</v>
      </c>
      <c r="I34" s="52"/>
      <c r="J34" s="44"/>
      <c r="K34" s="44"/>
      <c r="L34" s="31">
        <f>L17+L29+L32</f>
        <v>24771.599999999999</v>
      </c>
      <c r="M34" s="44"/>
      <c r="N34" s="31">
        <f>N17+N29+N32</f>
        <v>-91778.4</v>
      </c>
      <c r="O34" s="1"/>
    </row>
    <row r="35" spans="2:15" x14ac:dyDescent="0.25">
      <c r="B35" s="49"/>
      <c r="C35" s="49" t="s">
        <v>26</v>
      </c>
      <c r="D35" s="49"/>
      <c r="E35" s="49"/>
      <c r="F35" s="49"/>
      <c r="G35" s="49"/>
      <c r="H35" s="3">
        <f>H34*18%</f>
        <v>20979</v>
      </c>
      <c r="I35" s="50"/>
      <c r="J35" s="1"/>
      <c r="K35" s="1"/>
      <c r="L35" s="3">
        <f>L34*18%</f>
        <v>4458.8879999999999</v>
      </c>
      <c r="M35" s="1"/>
      <c r="N35" s="3">
        <f>N34*18%</f>
        <v>-16520.111999999997</v>
      </c>
      <c r="O35" s="1"/>
    </row>
    <row r="36" spans="2:15" x14ac:dyDescent="0.25">
      <c r="B36" s="57"/>
      <c r="C36" s="57" t="s">
        <v>8</v>
      </c>
      <c r="D36" s="57"/>
      <c r="E36" s="57"/>
      <c r="F36" s="57"/>
      <c r="G36" s="57"/>
      <c r="H36" s="31">
        <f>H34+H35</f>
        <v>137529</v>
      </c>
      <c r="I36" s="52"/>
      <c r="J36" s="44"/>
      <c r="K36" s="44"/>
      <c r="L36" s="31">
        <f>L34+L35</f>
        <v>29230.487999999998</v>
      </c>
      <c r="M36" s="44"/>
      <c r="N36" s="31">
        <f>N34+N35</f>
        <v>-108298.51199999999</v>
      </c>
      <c r="O36" s="1"/>
    </row>
    <row r="38" spans="2:15" x14ac:dyDescent="0.25">
      <c r="N38" s="55">
        <v>100287.02</v>
      </c>
    </row>
    <row r="39" spans="2:15" x14ac:dyDescent="0.25">
      <c r="N39" s="55">
        <f>L36</f>
        <v>29230.487999999998</v>
      </c>
    </row>
    <row r="43" spans="2:15" x14ac:dyDescent="0.25">
      <c r="K43" s="81"/>
    </row>
  </sheetData>
  <mergeCells count="2">
    <mergeCell ref="B17:G17"/>
    <mergeCell ref="B29:G2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6"/>
  <sheetViews>
    <sheetView topLeftCell="G1" workbookViewId="0">
      <selection activeCell="N13" sqref="N13"/>
    </sheetView>
  </sheetViews>
  <sheetFormatPr defaultRowHeight="15" x14ac:dyDescent="0.25"/>
  <cols>
    <col min="2" max="2" width="20.42578125" customWidth="1"/>
    <col min="3" max="10" width="8.85546875" customWidth="1"/>
    <col min="12" max="12" width="14.42578125" customWidth="1"/>
    <col min="13" max="14" width="16.85546875" customWidth="1"/>
    <col min="15" max="15" width="10.42578125" customWidth="1"/>
    <col min="16" max="16" width="11" customWidth="1"/>
    <col min="17" max="20" width="12.140625" customWidth="1"/>
    <col min="21" max="21" width="11" customWidth="1"/>
  </cols>
  <sheetData>
    <row r="1" spans="1:22" ht="18.75" x14ac:dyDescent="0.25">
      <c r="A1" s="75" t="s">
        <v>62</v>
      </c>
      <c r="B1" s="75"/>
      <c r="C1" s="75"/>
      <c r="D1" s="76" t="s">
        <v>32</v>
      </c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</row>
    <row r="2" spans="1:22" ht="15.75" x14ac:dyDescent="0.25">
      <c r="A2" s="71" t="s">
        <v>33</v>
      </c>
      <c r="B2" s="79" t="s">
        <v>34</v>
      </c>
      <c r="C2" s="71" t="s">
        <v>35</v>
      </c>
      <c r="D2" s="71" t="s">
        <v>36</v>
      </c>
      <c r="E2" s="71" t="s">
        <v>37</v>
      </c>
      <c r="F2" s="78"/>
      <c r="G2" s="78"/>
      <c r="H2" s="71" t="s">
        <v>38</v>
      </c>
      <c r="I2" s="71"/>
      <c r="J2" s="71"/>
      <c r="K2" s="73" t="s">
        <v>39</v>
      </c>
      <c r="L2" s="73" t="s">
        <v>40</v>
      </c>
      <c r="M2" s="73" t="s">
        <v>41</v>
      </c>
      <c r="N2" s="72" t="s">
        <v>42</v>
      </c>
      <c r="O2" s="73" t="s">
        <v>43</v>
      </c>
      <c r="P2" s="73" t="s">
        <v>44</v>
      </c>
      <c r="Q2" s="72" t="s">
        <v>45</v>
      </c>
      <c r="R2" s="72" t="s">
        <v>46</v>
      </c>
      <c r="S2" s="72" t="s">
        <v>47</v>
      </c>
      <c r="T2" s="72" t="s">
        <v>48</v>
      </c>
      <c r="U2" s="72" t="s">
        <v>49</v>
      </c>
      <c r="V2" s="72" t="s">
        <v>50</v>
      </c>
    </row>
    <row r="3" spans="1:22" ht="15.75" x14ac:dyDescent="0.25">
      <c r="A3" s="78"/>
      <c r="B3" s="80"/>
      <c r="C3" s="78"/>
      <c r="D3" s="78"/>
      <c r="E3" s="71" t="s">
        <v>51</v>
      </c>
      <c r="F3" s="71"/>
      <c r="G3" s="17" t="s">
        <v>33</v>
      </c>
      <c r="H3" s="71" t="s">
        <v>51</v>
      </c>
      <c r="I3" s="71"/>
      <c r="J3" s="17" t="s">
        <v>33</v>
      </c>
      <c r="K3" s="74"/>
      <c r="L3" s="74"/>
      <c r="M3" s="74"/>
      <c r="N3" s="72"/>
      <c r="O3" s="74"/>
      <c r="P3" s="74"/>
      <c r="Q3" s="72"/>
      <c r="R3" s="72"/>
      <c r="S3" s="72"/>
      <c r="T3" s="72"/>
      <c r="U3" s="72"/>
      <c r="V3" s="72"/>
    </row>
    <row r="4" spans="1:22" x14ac:dyDescent="0.25">
      <c r="A4" s="13">
        <v>1</v>
      </c>
      <c r="B4" s="13" t="s">
        <v>53</v>
      </c>
      <c r="C4" s="13" t="s">
        <v>52</v>
      </c>
      <c r="D4" s="13" t="s">
        <v>58</v>
      </c>
      <c r="E4" s="69" t="s">
        <v>60</v>
      </c>
      <c r="F4" s="69"/>
      <c r="G4" s="18">
        <v>8093081</v>
      </c>
      <c r="H4" s="69" t="s">
        <v>60</v>
      </c>
      <c r="I4" s="69"/>
      <c r="J4" s="18">
        <v>8085583</v>
      </c>
      <c r="K4" s="19">
        <v>1</v>
      </c>
      <c r="L4" s="20">
        <v>3</v>
      </c>
      <c r="M4" s="20">
        <v>4</v>
      </c>
      <c r="N4" s="20">
        <v>4.72</v>
      </c>
      <c r="O4" s="20">
        <v>6.3</v>
      </c>
      <c r="P4" s="9">
        <v>1</v>
      </c>
      <c r="Q4" s="9">
        <v>0</v>
      </c>
      <c r="R4" s="9">
        <v>1</v>
      </c>
      <c r="S4" s="9">
        <v>1</v>
      </c>
      <c r="T4" s="9">
        <v>1</v>
      </c>
      <c r="U4" s="9">
        <v>0</v>
      </c>
      <c r="V4" s="9">
        <v>1</v>
      </c>
    </row>
    <row r="5" spans="1:22" x14ac:dyDescent="0.25">
      <c r="A5" s="13"/>
      <c r="B5" s="13"/>
      <c r="C5" s="13"/>
      <c r="D5" s="13"/>
      <c r="E5" s="13"/>
      <c r="F5" s="13"/>
      <c r="G5" s="18"/>
      <c r="H5" s="13"/>
      <c r="I5" s="13"/>
      <c r="J5" s="18"/>
      <c r="K5" s="19"/>
      <c r="L5" s="20"/>
      <c r="M5" s="20"/>
      <c r="N5" s="20"/>
      <c r="O5" s="20"/>
      <c r="P5" s="9"/>
      <c r="Q5" s="9"/>
      <c r="R5" s="9"/>
      <c r="S5" s="9"/>
      <c r="T5" s="9"/>
      <c r="U5" s="9"/>
      <c r="V5" s="9"/>
    </row>
    <row r="6" spans="1:22" ht="18.75" x14ac:dyDescent="0.25">
      <c r="A6" s="21"/>
      <c r="B6" s="21"/>
      <c r="C6" s="70"/>
      <c r="D6" s="70"/>
      <c r="E6" s="70"/>
      <c r="F6" s="70"/>
      <c r="G6" s="70"/>
      <c r="H6" s="70"/>
      <c r="I6" s="70"/>
      <c r="J6" s="70"/>
      <c r="K6" s="25">
        <f>K4</f>
        <v>1</v>
      </c>
      <c r="L6" s="25">
        <f t="shared" ref="L6:V6" si="0">L4</f>
        <v>3</v>
      </c>
      <c r="M6" s="25">
        <f t="shared" si="0"/>
        <v>4</v>
      </c>
      <c r="N6" s="25">
        <f t="shared" si="0"/>
        <v>4.72</v>
      </c>
      <c r="O6" s="25">
        <f t="shared" si="0"/>
        <v>6.3</v>
      </c>
      <c r="P6" s="25">
        <f t="shared" si="0"/>
        <v>1</v>
      </c>
      <c r="Q6" s="25">
        <f t="shared" si="0"/>
        <v>0</v>
      </c>
      <c r="R6" s="25">
        <f t="shared" si="0"/>
        <v>1</v>
      </c>
      <c r="S6" s="25">
        <f t="shared" si="0"/>
        <v>1</v>
      </c>
      <c r="T6" s="25">
        <f t="shared" si="0"/>
        <v>1</v>
      </c>
      <c r="U6" s="25">
        <f t="shared" si="0"/>
        <v>0</v>
      </c>
      <c r="V6" s="25">
        <f t="shared" si="0"/>
        <v>1</v>
      </c>
    </row>
    <row r="7" spans="1:22" ht="18.75" x14ac:dyDescent="0.25">
      <c r="A7" s="23"/>
      <c r="B7" s="23"/>
      <c r="C7" s="22"/>
      <c r="D7" s="22"/>
      <c r="E7" s="22"/>
      <c r="F7" s="22"/>
      <c r="G7" s="22"/>
      <c r="H7" s="22"/>
      <c r="I7" s="22"/>
      <c r="J7" s="22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</row>
    <row r="8" spans="1:22" x14ac:dyDescent="0.25">
      <c r="A8" s="13">
        <v>2</v>
      </c>
      <c r="B8" s="13" t="s">
        <v>54</v>
      </c>
      <c r="C8" s="13" t="s">
        <v>52</v>
      </c>
      <c r="D8" s="13" t="s">
        <v>59</v>
      </c>
      <c r="E8" s="69" t="s">
        <v>61</v>
      </c>
      <c r="F8" s="69"/>
      <c r="G8" s="18">
        <v>25173</v>
      </c>
      <c r="H8" s="69" t="s">
        <v>61</v>
      </c>
      <c r="I8" s="69"/>
      <c r="J8" s="18">
        <v>25219</v>
      </c>
      <c r="K8" s="19">
        <v>1</v>
      </c>
      <c r="L8" s="20">
        <v>0</v>
      </c>
      <c r="M8" s="20">
        <v>0</v>
      </c>
      <c r="N8" s="20">
        <v>4.72</v>
      </c>
      <c r="O8" s="20">
        <v>4</v>
      </c>
      <c r="P8" s="9">
        <v>0</v>
      </c>
      <c r="Q8" s="9">
        <v>1</v>
      </c>
      <c r="R8" s="9">
        <v>1</v>
      </c>
      <c r="S8" s="9">
        <v>1</v>
      </c>
      <c r="T8" s="9">
        <v>1</v>
      </c>
      <c r="U8" s="9">
        <v>1</v>
      </c>
      <c r="V8" s="9">
        <v>1</v>
      </c>
    </row>
    <row r="9" spans="1:22" x14ac:dyDescent="0.25">
      <c r="A9" s="13">
        <v>3</v>
      </c>
      <c r="B9" s="13" t="s">
        <v>55</v>
      </c>
      <c r="C9" s="13" t="s">
        <v>52</v>
      </c>
      <c r="D9" s="13" t="s">
        <v>59</v>
      </c>
      <c r="E9" s="69" t="s">
        <v>61</v>
      </c>
      <c r="F9" s="69"/>
      <c r="G9" s="18">
        <v>25176</v>
      </c>
      <c r="H9" s="69" t="s">
        <v>61</v>
      </c>
      <c r="I9" s="69"/>
      <c r="J9" s="18">
        <v>25227</v>
      </c>
      <c r="K9" s="19">
        <v>1</v>
      </c>
      <c r="L9" s="20">
        <v>0</v>
      </c>
      <c r="M9" s="20">
        <v>0</v>
      </c>
      <c r="N9" s="20">
        <v>4.72</v>
      </c>
      <c r="O9" s="20">
        <v>4</v>
      </c>
      <c r="P9" s="9">
        <v>0</v>
      </c>
      <c r="Q9" s="9">
        <v>1</v>
      </c>
      <c r="R9" s="9">
        <v>1</v>
      </c>
      <c r="S9" s="9">
        <v>1</v>
      </c>
      <c r="T9" s="9">
        <v>1</v>
      </c>
      <c r="U9" s="9">
        <v>1</v>
      </c>
      <c r="V9" s="9">
        <v>1</v>
      </c>
    </row>
    <row r="10" spans="1:22" x14ac:dyDescent="0.25">
      <c r="A10" s="13">
        <v>4</v>
      </c>
      <c r="B10" s="13" t="s">
        <v>56</v>
      </c>
      <c r="C10" s="13" t="s">
        <v>52</v>
      </c>
      <c r="D10" s="13" t="s">
        <v>59</v>
      </c>
      <c r="E10" s="69" t="s">
        <v>61</v>
      </c>
      <c r="F10" s="69"/>
      <c r="G10" s="18">
        <v>25143</v>
      </c>
      <c r="H10" s="69" t="s">
        <v>61</v>
      </c>
      <c r="I10" s="69"/>
      <c r="J10" s="18">
        <v>25226</v>
      </c>
      <c r="K10" s="19">
        <v>1</v>
      </c>
      <c r="L10" s="20">
        <v>0</v>
      </c>
      <c r="M10" s="20">
        <v>0</v>
      </c>
      <c r="N10" s="20">
        <v>4.72</v>
      </c>
      <c r="O10" s="20">
        <v>4</v>
      </c>
      <c r="P10" s="9">
        <v>0</v>
      </c>
      <c r="Q10" s="9">
        <v>1</v>
      </c>
      <c r="R10" s="9">
        <v>1</v>
      </c>
      <c r="S10" s="9">
        <v>1</v>
      </c>
      <c r="T10" s="9">
        <v>1</v>
      </c>
      <c r="U10" s="9">
        <v>1</v>
      </c>
      <c r="V10" s="9">
        <v>1</v>
      </c>
    </row>
    <row r="11" spans="1:22" x14ac:dyDescent="0.25">
      <c r="A11" s="13">
        <v>5</v>
      </c>
      <c r="B11" s="13" t="s">
        <v>57</v>
      </c>
      <c r="C11" s="13" t="s">
        <v>52</v>
      </c>
      <c r="D11" s="13" t="s">
        <v>59</v>
      </c>
      <c r="E11" s="69" t="s">
        <v>61</v>
      </c>
      <c r="F11" s="69"/>
      <c r="G11" s="18">
        <v>25170</v>
      </c>
      <c r="H11" s="69" t="s">
        <v>61</v>
      </c>
      <c r="I11" s="69"/>
      <c r="J11" s="18">
        <v>25228</v>
      </c>
      <c r="K11" s="19">
        <v>1</v>
      </c>
      <c r="L11" s="20">
        <v>3</v>
      </c>
      <c r="M11" s="20">
        <v>3.6</v>
      </c>
      <c r="N11" s="20">
        <v>4.72</v>
      </c>
      <c r="O11" s="20">
        <v>5</v>
      </c>
      <c r="P11" s="9">
        <v>0</v>
      </c>
      <c r="Q11" s="9">
        <v>1</v>
      </c>
      <c r="R11" s="9">
        <v>1</v>
      </c>
      <c r="S11" s="9">
        <v>1</v>
      </c>
      <c r="T11" s="9">
        <v>1</v>
      </c>
      <c r="U11" s="9">
        <v>1</v>
      </c>
      <c r="V11" s="9">
        <v>1</v>
      </c>
    </row>
    <row r="12" spans="1:22" x14ac:dyDescent="0.25">
      <c r="A12" s="13"/>
      <c r="B12" s="13"/>
      <c r="C12" s="13"/>
      <c r="D12" s="13"/>
      <c r="E12" s="69"/>
      <c r="F12" s="69"/>
      <c r="G12" s="13"/>
      <c r="H12" s="69"/>
      <c r="I12" s="69"/>
      <c r="J12" s="13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</row>
    <row r="13" spans="1:22" ht="18.75" x14ac:dyDescent="0.25">
      <c r="A13" s="21"/>
      <c r="B13" s="21"/>
      <c r="C13" s="70"/>
      <c r="D13" s="70"/>
      <c r="E13" s="70"/>
      <c r="F13" s="70"/>
      <c r="G13" s="70"/>
      <c r="H13" s="70"/>
      <c r="I13" s="70"/>
      <c r="J13" s="70"/>
      <c r="K13" s="25">
        <f>SUM(K8:K12)</f>
        <v>4</v>
      </c>
      <c r="L13" s="25">
        <f t="shared" ref="L13:V13" si="1">SUM(L8:L12)</f>
        <v>3</v>
      </c>
      <c r="M13" s="25">
        <f t="shared" si="1"/>
        <v>3.6</v>
      </c>
      <c r="N13" s="25">
        <v>18.8</v>
      </c>
      <c r="O13" s="25">
        <f t="shared" si="1"/>
        <v>17</v>
      </c>
      <c r="P13" s="25">
        <f t="shared" si="1"/>
        <v>0</v>
      </c>
      <c r="Q13" s="25">
        <f t="shared" si="1"/>
        <v>4</v>
      </c>
      <c r="R13" s="25">
        <f t="shared" si="1"/>
        <v>4</v>
      </c>
      <c r="S13" s="25">
        <f t="shared" si="1"/>
        <v>4</v>
      </c>
      <c r="T13" s="25">
        <f t="shared" si="1"/>
        <v>4</v>
      </c>
      <c r="U13" s="25">
        <f t="shared" si="1"/>
        <v>4</v>
      </c>
      <c r="V13" s="25">
        <f t="shared" si="1"/>
        <v>4</v>
      </c>
    </row>
    <row r="16" spans="1:22" x14ac:dyDescent="0.25">
      <c r="N16" s="28"/>
    </row>
  </sheetData>
  <mergeCells count="36">
    <mergeCell ref="Q2:Q3"/>
    <mergeCell ref="A1:C1"/>
    <mergeCell ref="D1:V1"/>
    <mergeCell ref="A2:A3"/>
    <mergeCell ref="B2:B3"/>
    <mergeCell ref="C2:C3"/>
    <mergeCell ref="D2:D3"/>
    <mergeCell ref="E2:G2"/>
    <mergeCell ref="H2:J2"/>
    <mergeCell ref="K2:K3"/>
    <mergeCell ref="L2:L3"/>
    <mergeCell ref="M2:M3"/>
    <mergeCell ref="N2:N3"/>
    <mergeCell ref="O2:O3"/>
    <mergeCell ref="P2:P3"/>
    <mergeCell ref="R2:R3"/>
    <mergeCell ref="S2:S3"/>
    <mergeCell ref="T2:T3"/>
    <mergeCell ref="U2:U3"/>
    <mergeCell ref="V2:V3"/>
    <mergeCell ref="E3:F3"/>
    <mergeCell ref="H3:I3"/>
    <mergeCell ref="E4:F4"/>
    <mergeCell ref="H4:I4"/>
    <mergeCell ref="E8:F8"/>
    <mergeCell ref="H8:I8"/>
    <mergeCell ref="E12:F12"/>
    <mergeCell ref="H12:I12"/>
    <mergeCell ref="C13:J13"/>
    <mergeCell ref="C6:J6"/>
    <mergeCell ref="E10:F10"/>
    <mergeCell ref="H10:I10"/>
    <mergeCell ref="E11:F11"/>
    <mergeCell ref="H11:I11"/>
    <mergeCell ref="E9:F9"/>
    <mergeCell ref="H9:I9"/>
  </mergeCells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Installation</vt:lpstr>
      <vt:lpstr>JMR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Lata Shahu</dc:creator>
  <cp:lastModifiedBy>admin</cp:lastModifiedBy>
  <dcterms:created xsi:type="dcterms:W3CDTF">2025-06-30T06:14:19Z</dcterms:created>
  <dcterms:modified xsi:type="dcterms:W3CDTF">2025-07-22T12:49:26Z</dcterms:modified>
</cp:coreProperties>
</file>